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9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23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6.xml" ContentType="application/vnd.openxmlformats-officedocument.spreadsheetml.worksheet+xml"/>
  <Override PartName="/xl/worksheets/sheet25.xml" ContentType="application/vnd.openxmlformats-officedocument.spreadsheetml.worksheet+xml"/>
  <Override PartName="/xl/worksheets/sheet7.xml" ContentType="application/vnd.openxmlformats-officedocument.spreadsheetml.worksheet+xml"/>
  <Override PartName="/xl/worksheets/sheet26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10.xml.rels" ContentType="application/vnd.openxmlformats-package.relationships+xml"/>
  <Override PartName="/xl/worksheets/_rels/sheet1.xml.rels" ContentType="application/vnd.openxmlformats-package.relationships+xml"/>
  <Override PartName="/xl/worksheets/_rels/sheet12.xml.rels" ContentType="application/vnd.openxmlformats-package.relationships+xml"/>
  <Override PartName="/xl/worksheets/_rels/sheet9.xml.rels" ContentType="application/vnd.openxmlformats-package.relationships+xml"/>
  <Override PartName="/xl/worksheets/_rels/sheet13.xml.rels" ContentType="application/vnd.openxmlformats-package.relationships+xml"/>
  <Override PartName="/xl/worksheets/_rels/sheet16.xml.rels" ContentType="application/vnd.openxmlformats-package.relationships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24.xml.rels" ContentType="application/vnd.openxmlformats-package.relationships+xml"/>
  <Override PartName="/xl/worksheets/_rels/sheet6.xml.rels" ContentType="application/vnd.openxmlformats-package.relationships+xml"/>
  <Override PartName="/xl/worksheets/_rels/sheet14.xml.rels" ContentType="application/vnd.openxmlformats-package.relationships+xml"/>
  <Override PartName="/xl/worksheets/_rels/sheet11.xml.rels" ContentType="application/vnd.openxmlformats-package.relationships+xml"/>
  <Override PartName="/xl/worksheets/_rels/sheet19.xml.rels" ContentType="application/vnd.openxmlformats-package.relationships+xml"/>
  <Override PartName="/xl/worksheets/_rels/sheet18.xml.rels" ContentType="application/vnd.openxmlformats-package.relationships+xml"/>
  <Override PartName="/xl/worksheets/_rels/sheet17.xml.rels" ContentType="application/vnd.openxmlformats-package.relationships+xml"/>
  <Override PartName="/xl/worksheets/_rels/sheet15.xml.rels" ContentType="application/vnd.openxmlformats-package.relationships+xml"/>
  <Override PartName="/xl/worksheets/_rels/sheet7.xml.rels" ContentType="application/vnd.openxmlformats-package.relationships+xml"/>
  <Override PartName="/xl/worksheets/sheet27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comments1.xml" ContentType="application/vnd.openxmlformats-officedocument.spreadsheetml.comments+xml"/>
  <Override PartName="/xl/drawings/_rels/drawing3.xml.rels" ContentType="application/vnd.openxmlformats-package.relationships+xml"/>
  <Override PartName="/xl/drawings/_rels/drawing7.xml.rels" ContentType="application/vnd.openxmlformats-package.relationships+xml"/>
  <Override PartName="/xl/drawings/_rels/drawing18.xml.rels" ContentType="application/vnd.openxmlformats-package.relationships+xml"/>
  <Override PartName="/xl/drawings/_rels/drawing1.xml.rels" ContentType="application/vnd.openxmlformats-package.relationships+xml"/>
  <Override PartName="/xl/drawings/_rels/drawing9.xml.rels" ContentType="application/vnd.openxmlformats-package.relationships+xml"/>
  <Override PartName="/xl/drawings/_rels/drawing8.xml.rels" ContentType="application/vnd.openxmlformats-package.relationships+xml"/>
  <Override PartName="/xl/drawings/_rels/drawing10.xml.rels" ContentType="application/vnd.openxmlformats-package.relationships+xml"/>
  <Override PartName="/xl/drawings/_rels/drawing13.xml.rels" ContentType="application/vnd.openxmlformats-package.relationships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7.xml.rels" ContentType="application/vnd.openxmlformats-package.relationships+xml"/>
  <Override PartName="/xl/drawings/_rels/drawing16.xml.rels" ContentType="application/vnd.openxmlformats-package.relationships+xml"/>
  <Override PartName="/xl/drawings/_rels/drawing15.xml.rels" ContentType="application/vnd.openxmlformats-package.relationships+xml"/>
  <Override PartName="/xl/drawings/_rels/drawing14.xml.rels" ContentType="application/vnd.openxmlformats-package.relationships+xml"/>
  <Override PartName="/xl/drawings/_rels/drawing11.xml.rels" ContentType="application/vnd.openxmlformats-package.relationships+xml"/>
  <Override PartName="/xl/drawings/_rels/drawing6.xml.rels" ContentType="application/vnd.openxmlformats-package.relationships+xml"/>
  <Override PartName="/xl/drawings/_rels/drawing2.xml.rels" ContentType="application/vnd.openxmlformats-package.relationships+xml"/>
  <Override PartName="/xl/drawings/_rels/drawing12.xml.rels" ContentType="application/vnd.openxmlformats-package.relationships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vmlDrawing1.vml" ContentType="application/vnd.openxmlformats-officedocument.vmlDrawing"/>
  <Override PartName="/xl/drawings/drawing6.xml" ContentType="application/vnd.openxmlformats-officedocument.drawing+xml"/>
  <Override PartName="/xl/drawings/drawing11.xml" ContentType="application/vnd.openxmlformats-officedocument.drawing+xml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Ohje" sheetId="1" state="visible" r:id="rId2"/>
    <sheet name="Perustiedot" sheetId="2" state="visible" r:id="rId3"/>
    <sheet name="Budjetti-Toteuma" sheetId="3" state="visible" r:id="rId4"/>
    <sheet name="KK-maksut koonti" sheetId="4" state="visible" r:id="rId5"/>
    <sheet name="11" sheetId="5" state="visible" r:id="rId6"/>
    <sheet name="12" sheetId="6" state="visible" r:id="rId7"/>
    <sheet name="Tilikauden vaihteen kirjaukset" sheetId="7" state="visible" r:id="rId8"/>
    <sheet name="01" sheetId="8" state="visible" r:id="rId9"/>
    <sheet name="02" sheetId="9" state="visible" r:id="rId10"/>
    <sheet name="03" sheetId="10" state="visible" r:id="rId11"/>
    <sheet name="04" sheetId="11" state="visible" r:id="rId12"/>
    <sheet name="05" sheetId="12" state="visible" r:id="rId13"/>
    <sheet name="06" sheetId="13" state="visible" r:id="rId14"/>
    <sheet name="07" sheetId="14" state="visible" r:id="rId15"/>
    <sheet name="08" sheetId="15" state="visible" r:id="rId16"/>
    <sheet name="09" sheetId="16" state="visible" r:id="rId17"/>
    <sheet name="10" sheetId="17" state="visible" r:id="rId18"/>
    <sheet name="Yhteenveto" sheetId="18" state="visible" r:id="rId19"/>
    <sheet name="Käteiskuittipohja" sheetId="19" state="visible" r:id="rId20"/>
    <sheet name="Kassakirja" sheetId="20" state="visible" r:id="rId21"/>
    <sheet name="Turnausbudjetti" sheetId="21" state="visible" r:id="rId22"/>
    <sheet name="Laskutus" sheetId="22" state="visible" r:id="rId23"/>
    <sheet name="Varasto" sheetId="23" state="hidden" r:id="rId24"/>
    <sheet name="Laskupohja" sheetId="24" state="visible" r:id="rId25"/>
    <sheet name="Seuranta A" sheetId="25" state="visible" r:id="rId26"/>
    <sheet name="Seuranta B" sheetId="26" state="visible" r:id="rId27"/>
    <sheet name="Seuranta C" sheetId="27" state="visible" r:id="rId28"/>
    <sheet name="Seuranta D" sheetId="28" state="visible" r:id="rId29"/>
    <sheet name="Seuranta E" sheetId="29" state="visible" r:id="rId30"/>
  </sheets>
  <definedNames>
    <definedName function="false" hidden="false" localSheetId="7" name="_xlnm.Print_Area" vbProcedure="false">'01'!$A$1:$H$44</definedName>
    <definedName function="false" hidden="false" localSheetId="8" name="_xlnm.Print_Area" vbProcedure="false">'02'!$A$1:$H$44</definedName>
    <definedName function="false" hidden="false" localSheetId="9" name="_xlnm.Print_Area" vbProcedure="false">'03'!$A$1:$H$44</definedName>
    <definedName function="false" hidden="false" localSheetId="10" name="_xlnm.Print_Area" vbProcedure="false">'04'!$A$1:$H$44</definedName>
    <definedName function="false" hidden="false" localSheetId="11" name="_xlnm.Print_Area" vbProcedure="false">'05'!$A$1:$H$44</definedName>
    <definedName function="false" hidden="false" localSheetId="12" name="_xlnm.Print_Area" vbProcedure="false">'06'!$A$1:$H$44</definedName>
    <definedName function="false" hidden="false" localSheetId="13" name="_xlnm.Print_Area" vbProcedure="false">'07'!$A$1:$H$44</definedName>
    <definedName function="false" hidden="false" localSheetId="14" name="_xlnm.Print_Area" vbProcedure="false">'08'!$A$1:$H$44</definedName>
    <definedName function="false" hidden="false" localSheetId="15" name="_xlnm.Print_Area" vbProcedure="false">'09'!$A$1:$H$44</definedName>
    <definedName function="false" hidden="false" localSheetId="16" name="_xlnm.Print_Area" vbProcedure="false">'10'!$A$1:$H$44</definedName>
    <definedName function="false" hidden="false" localSheetId="4" name="_xlnm.Print_Area" vbProcedure="false">'11'!$A$1:$H$46</definedName>
    <definedName function="false" hidden="false" localSheetId="5" name="_xlnm.Print_Area" vbProcedure="false">'12'!$A$1:$H$44</definedName>
    <definedName function="false" hidden="false" localSheetId="19" name="_xlnm.Print_Area" vbProcedure="false">Kassakirja!$A$1:$F$45</definedName>
    <definedName function="false" hidden="false" localSheetId="3" name="_xlnm.Print_Area" vbProcedure="false">'KK-maksut koonti'!$A$2:$Q$55</definedName>
    <definedName function="false" hidden="false" localSheetId="18" name="_xlnm.Print_Area" vbProcedure="false">Käteiskuittipohja!$A$1:$I$35</definedName>
    <definedName function="false" hidden="false" localSheetId="23" name="_xlnm.Print_Area" vbProcedure="false">Laskupohja!$C$2:$J$65</definedName>
    <definedName function="false" hidden="false" localSheetId="0" name="_xlnm.Print_Area" vbProcedure="false">Ohje!$A$1:$H$45</definedName>
    <definedName function="false" hidden="false" localSheetId="1" name="_xlnm.Print_Area" vbProcedure="false">Perustiedot!$A$1:$D$33</definedName>
    <definedName function="false" hidden="false" localSheetId="6" name="_xlnm.Print_Area" vbProcedure="false">'Tilikauden vaihteen kirjaukset'!$A$1:$H$45</definedName>
    <definedName function="false" hidden="false" localSheetId="17" name="_xlnm.Print_Area" vbProcedure="false">Yhteenveto!$A$1:$H$44</definedName>
    <definedName function="false" hidden="false" localSheetId="4" name="_xlnm.Print_Area_0" vbProcedure="false">'11'!$A$1:$H$44</definedName>
    <definedName function="false" hidden="false" localSheetId="5" name="_xlnm.Print_Area" vbProcedure="false">'12'!$A$1:$H$46</definedName>
    <definedName function="false" hidden="false" localSheetId="7" name="_xlnm.Print_Area" vbProcedure="false">'01'!$A$1:$H$46</definedName>
    <definedName function="false" hidden="false" localSheetId="8" name="_xlnm.Print_Area" vbProcedure="false">'02'!$A$1:$H$46</definedName>
    <definedName function="false" hidden="false" localSheetId="9" name="_xlnm.Print_Area" vbProcedure="false">'03'!$A$1:$H$46</definedName>
    <definedName function="false" hidden="false" localSheetId="10" name="_xlnm.Print_Area" vbProcedure="false">'04'!$A$1:$H$46</definedName>
    <definedName function="false" hidden="false" localSheetId="11" name="_xlnm.Print_Area" vbProcedure="false">'05'!$A$1:$H$46</definedName>
    <definedName function="false" hidden="false" localSheetId="12" name="_xlnm.Print_Area" vbProcedure="false">'06'!$A$1:$H$46</definedName>
    <definedName function="false" hidden="false" localSheetId="13" name="_xlnm.Print_Area" vbProcedure="false">'07'!$A$1:$H$46</definedName>
    <definedName function="false" hidden="false" localSheetId="14" name="_xlnm.Print_Area" vbProcedure="false">'08'!$A$1:$H$46</definedName>
    <definedName function="false" hidden="false" localSheetId="15" name="_xlnm.Print_Area" vbProcedure="false">'09'!$A$1:$H$46</definedName>
    <definedName function="false" hidden="false" localSheetId="16" name="_xlnm.Print_Area" vbProcedure="false">'10'!$A$1:$H$46</definedName>
    <definedName function="false" hidden="false" localSheetId="17" name="_xlnm.Print_Area" vbProcedure="false">Yhteenveto!$A$1:$H$46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AMK</author>
  </authors>
  <commentList>
    <comment ref="C12" authorId="0">
      <text>
        <r>
          <rPr>
            <sz val="11"/>
            <color rgb="FF000000"/>
            <rFont val="Calibri"/>
            <family val="2"/>
            <charset val="1"/>
          </rPr>
          <t xml:space="preserve">Joukkueen jäseniltä perityt seuramaksut.
SUMMAN tulisi olla sama, joka tilitetään kuukausittain seuran päätilille (ks. Kulut TILI 3006)
Joukkueen maksut maksetaan JOUKKUKOHTAISELLA viitemaksulla toimintakuukautta edeltävän kuukauden lopussa.
JOUKKKUEKOHTAISET VIITENUMEROT LÖYTYVÄT RAHO -sivuista seuran kotisivulla.</t>
        </r>
      </text>
    </comment>
    <comment ref="G8" authorId="0">
      <text>
        <r>
          <rPr>
            <sz val="11"/>
            <color rgb="FF000000"/>
            <rFont val="Calibri"/>
            <family val="2"/>
            <charset val="1"/>
          </rPr>
          <t xml:space="preserve">Maksut hoidetaan seuran kautta.
Lomakkeet (Työkorvauspalkkio ja Erotuomaripalkkio) hakemiseen löytyvät seuran materiaalisalkusta. Työkorvausta hakevan on lisäksi toimitettava voimassa oleva verokortti seuralle.
</t>
        </r>
      </text>
    </comment>
    <comment ref="G14" authorId="0">
      <text>
        <r>
          <rPr>
            <sz val="11"/>
            <color rgb="FF000000"/>
            <rFont val="Calibri"/>
            <family val="2"/>
            <charset val="1"/>
          </rPr>
          <t xml:space="preserve">Maksut hoidetaan seuran kautta.
Maksuperusteet löytyväy seuran talousohjesäännöstä.
Hakijan on myös toimitettava erillinen korvaushakemus (Kulukorvaukset)
</t>
        </r>
      </text>
    </comment>
    <comment ref="G17" authorId="0">
      <text>
        <r>
          <rPr>
            <sz val="11"/>
            <color rgb="FF000000"/>
            <rFont val="Calibri"/>
            <family val="2"/>
            <charset val="1"/>
          </rPr>
          <t xml:space="preserve">Tuomaripalvleuita ovat kaikki erikseen laskulla LASKUTETUT tuomaroinnit. Näitä tulee lähinnä Palloliitosta sekä Oulun erotuomarikerholta
Palloliitto laskuttaa liiton sarjojen tuomaroinnit seuran kautta jolloin joukkueiden osuudet maksetaan seuran päätilille,</t>
        </r>
      </text>
    </comment>
    <comment ref="G18" authorId="0">
      <text>
        <r>
          <rPr>
            <sz val="11"/>
            <color rgb="FF000000"/>
            <rFont val="Calibri"/>
            <family val="2"/>
            <charset val="1"/>
          </rPr>
          <t xml:space="preserve">Laskutetut kuljetukset, voivat olla myös useamman joukkueen yhteiset jolloin kulut LASKUSTA jaetaan joukkueiden kesken.</t>
        </r>
      </text>
    </comment>
    <comment ref="G20" authorId="0">
      <text>
        <r>
          <rPr>
            <sz val="11"/>
            <color rgb="FF000000"/>
            <rFont val="Calibri"/>
            <family val="2"/>
            <charset val="1"/>
          </rPr>
          <t xml:space="preserve">Lajiin liittyvät koulutukset joista </t>
        </r>
        <r>
          <rPr>
            <b val="true"/>
            <sz val="11"/>
            <color rgb="FF000000"/>
            <rFont val="Calibri"/>
            <family val="2"/>
            <charset val="1"/>
          </rPr>
          <t xml:space="preserve">laskutetaan</t>
        </r>
        <r>
          <rPr>
            <sz val="11"/>
            <color rgb="FF000000"/>
            <rFont val="Calibri"/>
            <family val="2"/>
            <charset val="1"/>
          </rPr>
          <t xml:space="preserve"> erikseen </t>
        </r>
        <r>
          <rPr>
            <b val="true"/>
            <sz val="11"/>
            <color rgb="FF000000"/>
            <rFont val="Calibri"/>
            <family val="2"/>
            <charset val="1"/>
          </rPr>
          <t xml:space="preserve">joukkuetta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AMK</author>
  </authors>
  <commentList>
    <comment ref="C8" authorId="0">
      <text>
        <r>
          <rPr>
            <sz val="11"/>
            <color rgb="FF000000"/>
            <rFont val="Calibri"/>
            <family val="2"/>
            <charset val="1"/>
          </rPr>
          <t xml:space="preserve">
     Valitse kauden aloitusvuosi alasvetovalikosta</t>
        </r>
      </text>
    </comment>
  </commentList>
</comments>
</file>

<file path=xl/sharedStrings.xml><?xml version="1.0" encoding="utf-8"?>
<sst xmlns="http://schemas.openxmlformats.org/spreadsheetml/2006/main" count="745" uniqueCount="399">
  <si>
    <t xml:space="preserve">KUUKAUSIRAPORTTI</t>
  </si>
  <si>
    <t xml:space="preserve">Nuottasaarentie 12</t>
  </si>
  <si>
    <t xml:space="preserve">ESIMERKKISIVU &amp; OHEET</t>
  </si>
  <si>
    <t xml:space="preserve">FI-90400 OULU FINLAND</t>
  </si>
  <si>
    <t xml:space="preserve">2033198-2  |  https://www.onssi.fi/</t>
  </si>
  <si>
    <t xml:space="preserve">TUOTOT</t>
  </si>
  <si>
    <t xml:space="preserve">€ </t>
  </si>
  <si>
    <t xml:space="preserve">Selite (tapahtuma/tositenumero)</t>
  </si>
  <si>
    <t xml:space="preserve">KULUT (-)</t>
  </si>
  <si>
    <t xml:space="preserve">€  (-)</t>
  </si>
  <si>
    <t xml:space="preserve">Selite (tositenumerot)</t>
  </si>
  <si>
    <t xml:space="preserve">1,10-25</t>
  </si>
  <si>
    <t xml:space="preserve">Tuomaripalvelut</t>
  </si>
  <si>
    <t xml:space="preserve">UUSI</t>
  </si>
  <si>
    <t xml:space="preserve">Koulutuspalvelut</t>
  </si>
  <si>
    <t xml:space="preserve">UUSI!</t>
  </si>
  <si>
    <t xml:space="preserve">Yhteensä </t>
  </si>
  <si>
    <t xml:space="preserve">Muita tuloja (ei omaa riviä)</t>
  </si>
  <si>
    <t xml:space="preserve">Muita kuluja (ei omaa riviä)</t>
  </si>
  <si>
    <t xml:space="preserve">Alkusaldo (tiliote)</t>
  </si>
  <si>
    <t xml:space="preserve">Tulot yhteensä</t>
  </si>
  <si>
    <t xml:space="preserve">Kulut yhteensä</t>
  </si>
  <si>
    <t xml:space="preserve">Loppusaldo</t>
  </si>
  <si>
    <t xml:space="preserve">Paikka ja päiväys</t>
  </si>
  <si>
    <t xml:space="preserve">Matti Meikäläinen</t>
  </si>
  <si>
    <t xml:space="preserve">044-123456</t>
  </si>
  <si>
    <t xml:space="preserve">matti@meikalainen.fi</t>
  </si>
  <si>
    <t xml:space="preserve">TÄYTÄ ENSIN HARMAAT SOLUT!!!</t>
  </si>
  <si>
    <t xml:space="preserve">Sisällys:</t>
  </si>
  <si>
    <t xml:space="preserve">Oulun Naisfutis ry</t>
  </si>
  <si>
    <t xml:space="preserve">Budjetti-toteuma</t>
  </si>
  <si>
    <t xml:space="preserve">Joukkueen kausibudjetti, toteutunut kirjanpito ja arvio loppukaudesta</t>
  </si>
  <si>
    <t xml:space="preserve">Joukkue</t>
  </si>
  <si>
    <t xml:space="preserve">Koonti</t>
  </si>
  <si>
    <t xml:space="preserve">Kirjanpidon yhteenveto koko tilikaudesta</t>
  </si>
  <si>
    <t xml:space="preserve">Tilinumero:</t>
  </si>
  <si>
    <t xml:space="preserve">kk-maksut</t>
  </si>
  <si>
    <t xml:space="preserve">Pelaajien kk-maksujen seuranta. Syötä kauden alussa pelaajien nimet ja maksuviitteet!</t>
  </si>
  <si>
    <t xml:space="preserve">Rahastonhoitaja:</t>
  </si>
  <si>
    <t xml:space="preserve">Maya Meikäläinen  RAHON NIMI</t>
  </si>
  <si>
    <t xml:space="preserve">Tiliavain</t>
  </si>
  <si>
    <t xml:space="preserve">Kirjausohje kuukausiyhteenvetojen tiliöintiin.</t>
  </si>
  <si>
    <t xml:space="preserve">Puhelin:</t>
  </si>
  <si>
    <t xml:space="preserve">Siirtovelat/Saatavat</t>
  </si>
  <si>
    <t xml:space="preserve">Tilikauden vaihteen siirtovelat/siirtosaamiset eriteltynä</t>
  </si>
  <si>
    <t xml:space="preserve">Sähköposti:</t>
  </si>
  <si>
    <t xml:space="preserve">00.raho@onssi.fi</t>
  </si>
  <si>
    <t xml:space="preserve">Maksetut matkakorvaukset</t>
  </si>
  <si>
    <t xml:space="preserve">Yhteenveto koko kauden matkakorvauksista (oma käyttö)</t>
  </si>
  <si>
    <t xml:space="preserve">Aloitusvuosi</t>
  </si>
  <si>
    <t xml:space="preserve">Kausi:</t>
  </si>
  <si>
    <t xml:space="preserve">Käteiskuittipohja</t>
  </si>
  <si>
    <t xml:space="preserve">Kassakirja</t>
  </si>
  <si>
    <t xml:space="preserve">Tiliote otetaan joka kuukausi (Ladattavissa verkkopankista valmiina PDF -tiedostona). </t>
  </si>
  <si>
    <t xml:space="preserve">Laskupohja</t>
  </si>
  <si>
    <r>
      <rPr>
        <sz val="12"/>
        <color rgb="FF000000"/>
        <rFont val="Times New Roman"/>
        <family val="1"/>
        <charset val="1"/>
      </rPr>
      <t xml:space="preserve">Tositteisiin merkitään </t>
    </r>
    <r>
      <rPr>
        <b val="true"/>
        <sz val="12"/>
        <color rgb="FF000000"/>
        <rFont val="Times New Roman"/>
        <family val="1"/>
        <charset val="1"/>
      </rPr>
      <t xml:space="preserve">TILIOTTEESTA</t>
    </r>
    <r>
      <rPr>
        <sz val="12"/>
        <color rgb="FF000000"/>
        <rFont val="Times New Roman"/>
        <family val="1"/>
        <charset val="1"/>
      </rPr>
      <t xml:space="preserve"> vastaava tapahtumanumero.</t>
    </r>
  </si>
  <si>
    <t xml:space="preserve">Tositteet järjestetään tiliotteessa (ei tapahtumaluettelo) olevan järjestyksen mukaisesti.</t>
  </si>
  <si>
    <r>
      <rPr>
        <sz val="12"/>
        <color rgb="FF000000"/>
        <rFont val="Times New Roman"/>
        <family val="1"/>
        <charset val="1"/>
      </rPr>
      <t xml:space="preserve">Kaikista kuluista pitää olla </t>
    </r>
    <r>
      <rPr>
        <b val="true"/>
        <sz val="12"/>
        <color rgb="FF000000"/>
        <rFont val="Times New Roman"/>
        <family val="1"/>
        <charset val="1"/>
      </rPr>
      <t xml:space="preserve">hyväksytty lasku / tosite</t>
    </r>
    <r>
      <rPr>
        <sz val="12"/>
        <color rgb="FF000000"/>
        <rFont val="Times New Roman"/>
        <family val="1"/>
        <charset val="1"/>
      </rPr>
      <t xml:space="preserve">.</t>
    </r>
  </si>
  <si>
    <t xml:space="preserve">Seuranta A</t>
  </si>
  <si>
    <t xml:space="preserve">Omaan käyttöön pelaajien maksuseuranta.</t>
  </si>
  <si>
    <t xml:space="preserve">Mikäli kululaskusta / -tositteesta ei käy selville mitä asia koskee, kirjoita selite siihen.</t>
  </si>
  <si>
    <t xml:space="preserve">Seuranta B</t>
  </si>
  <si>
    <t xml:space="preserve">Esim. turnaukset, tuulipuvut, toppapuvut, jäsenmaksut, arvat jne.</t>
  </si>
  <si>
    <t xml:space="preserve">Tulopuolen erittely erittän tärkeää! Varsinkin jos käytät Muut tulot tilejä, tee lisäselvitys!!!</t>
  </si>
  <si>
    <t xml:space="preserve">Seuranta C</t>
  </si>
  <si>
    <t xml:space="preserve">Kulukorvaukset: Katso SEURAN OHJEET MENETTELYSTÄ!</t>
  </si>
  <si>
    <t xml:space="preserve">Seuranta D</t>
  </si>
  <si>
    <t xml:space="preserve">Käteiskuitit:</t>
  </si>
  <si>
    <t xml:space="preserve">Seuranta E</t>
  </si>
  <si>
    <t xml:space="preserve">- erittely/yhteenvetolomake</t>
  </si>
  <si>
    <t xml:space="preserve">Laskutus</t>
  </si>
  <si>
    <t xml:space="preserve">Omaan käyttöön laskutuksen ja suoritusten seuranta</t>
  </si>
  <si>
    <t xml:space="preserve">Kassakirja
</t>
  </si>
  <si>
    <t xml:space="preserve">Turnausbudjetti</t>
  </si>
  <si>
    <t xml:space="preserve">Omaan käyttöön turnauksen kulubudjetti / per pelaaja</t>
  </si>
  <si>
    <t xml:space="preserve"> - kaikista käteistapahtumista</t>
  </si>
  <si>
    <t xml:space="preserve">Varasto</t>
  </si>
  <si>
    <t xml:space="preserve">Omaan käyttöön varastoinventaari ja seuranta</t>
  </si>
  <si>
    <r>
      <rPr>
        <sz val="12"/>
        <color rgb="FF000000"/>
        <rFont val="Times New Roman"/>
        <family val="1"/>
        <charset val="1"/>
      </rPr>
      <t xml:space="preserve">Tiliöintilomakkeen </t>
    </r>
    <r>
      <rPr>
        <b val="true"/>
        <sz val="12"/>
        <color rgb="FF000000"/>
        <rFont val="Times New Roman"/>
        <family val="1"/>
        <charset val="1"/>
      </rPr>
      <t xml:space="preserve">kuukausisivu</t>
    </r>
    <r>
      <rPr>
        <sz val="12"/>
        <color rgb="FF000000"/>
        <rFont val="Times New Roman"/>
        <family val="1"/>
        <charset val="1"/>
      </rPr>
      <t xml:space="preserve">, </t>
    </r>
    <r>
      <rPr>
        <b val="true"/>
        <sz val="12"/>
        <color rgb="FF000000"/>
        <rFont val="Times New Roman"/>
        <family val="1"/>
        <charset val="1"/>
      </rPr>
      <t xml:space="preserve">tiliote</t>
    </r>
    <r>
      <rPr>
        <sz val="12"/>
        <color rgb="FF000000"/>
        <rFont val="Times New Roman"/>
        <family val="1"/>
        <charset val="1"/>
      </rPr>
      <t xml:space="preserve"> sekä kaikki </t>
    </r>
    <r>
      <rPr>
        <b val="true"/>
        <sz val="12"/>
        <color rgb="FF000000"/>
        <rFont val="Times New Roman"/>
        <family val="1"/>
        <charset val="1"/>
      </rPr>
      <t xml:space="preserve">tositteet</t>
    </r>
    <r>
      <rPr>
        <sz val="12"/>
        <color rgb="FF000000"/>
        <rFont val="Times New Roman"/>
        <family val="1"/>
        <charset val="1"/>
      </rPr>
      <t xml:space="preserve"> toimitetaan seuran kautta kirjanpitäjälle. Tarkemmat ohjeet löytyvät seuran raho-sivuilta.</t>
    </r>
  </si>
  <si>
    <t xml:space="preserve">Kirjanpidon kk-yhteenvedot</t>
  </si>
  <si>
    <t xml:space="preserve">marras</t>
  </si>
  <si>
    <t xml:space="preserve">joulu</t>
  </si>
  <si>
    <t xml:space="preserve">tammi</t>
  </si>
  <si>
    <t xml:space="preserve">helmi</t>
  </si>
  <si>
    <t xml:space="preserve">Seuran päätili: FI5657414020116658</t>
  </si>
  <si>
    <t xml:space="preserve">maalis</t>
  </si>
  <si>
    <t xml:space="preserve">huhti</t>
  </si>
  <si>
    <t xml:space="preserve">TARKISTA ETTÄ TILIOTTEEN OTOT JA PANOT TÄSMÄÄVÄT TILIÖINTI-</t>
  </si>
  <si>
    <t xml:space="preserve">touko</t>
  </si>
  <si>
    <t xml:space="preserve">LOMAKKEEN VASTAAVIIN KOHTIIN!!</t>
  </si>
  <si>
    <t xml:space="preserve">kesä</t>
  </si>
  <si>
    <t xml:space="preserve">VALITSE PANKKITILISI</t>
  </si>
  <si>
    <t xml:space="preserve">heinä</t>
  </si>
  <si>
    <t xml:space="preserve">FI88 5741 4020 1169 55</t>
  </si>
  <si>
    <t xml:space="preserve">elo</t>
  </si>
  <si>
    <t xml:space="preserve">FI66 5741 4020 1169 63</t>
  </si>
  <si>
    <t xml:space="preserve">syys</t>
  </si>
  <si>
    <t xml:space="preserve">FI21 5741 4020 1169 97</t>
  </si>
  <si>
    <t xml:space="preserve">loka</t>
  </si>
  <si>
    <t xml:space="preserve">FI43 5741 4020 1169 89</t>
  </si>
  <si>
    <t xml:space="preserve">FI53 5741 4020 1170 03</t>
  </si>
  <si>
    <t xml:space="preserve">FI31 5741 4020 1170 11</t>
  </si>
  <si>
    <t xml:space="preserve">FI30 5741 4020 1170 29</t>
  </si>
  <si>
    <t xml:space="preserve">VALITSE ENSIN JOUKKUEESI</t>
  </si>
  <si>
    <t xml:space="preserve">FI08 5741 4020 1170 37</t>
  </si>
  <si>
    <t xml:space="preserve">FI83 5741 4020 1170 45</t>
  </si>
  <si>
    <t xml:space="preserve">T18</t>
  </si>
  <si>
    <t xml:space="preserve">FI88 5741 4020 1170 52</t>
  </si>
  <si>
    <t xml:space="preserve">T16</t>
  </si>
  <si>
    <t xml:space="preserve">FI66 5741 4020 1170 60</t>
  </si>
  <si>
    <t xml:space="preserve">TX</t>
  </si>
  <si>
    <t xml:space="preserve">FI98 5741 4020 1227 89</t>
  </si>
  <si>
    <t xml:space="preserve">ONS-05/06</t>
  </si>
  <si>
    <t xml:space="preserve">FI38 5741 4020 1383 22</t>
  </si>
  <si>
    <t xml:space="preserve">ONS-06 Pun</t>
  </si>
  <si>
    <t xml:space="preserve">FI59 5741 4020 1403 69</t>
  </si>
  <si>
    <t xml:space="preserve">ONS-07</t>
  </si>
  <si>
    <t xml:space="preserve">FI58 5741 4020 1500 87</t>
  </si>
  <si>
    <t xml:space="preserve">ONS-08</t>
  </si>
  <si>
    <t xml:space="preserve">ONS-09</t>
  </si>
  <si>
    <t xml:space="preserve">ONS-10</t>
  </si>
  <si>
    <t xml:space="preserve">ONS-11</t>
  </si>
  <si>
    <t xml:space="preserve">ONS-12</t>
  </si>
  <si>
    <t xml:space="preserve">ONS-13</t>
  </si>
  <si>
    <t xml:space="preserve">ONS-14</t>
  </si>
  <si>
    <t xml:space="preserve">ONS-15</t>
  </si>
  <si>
    <t xml:space="preserve">ONS-16</t>
  </si>
  <si>
    <t xml:space="preserve">ONS-17</t>
  </si>
  <si>
    <t xml:space="preserve">[ HOME ]</t>
  </si>
  <si>
    <t xml:space="preserve">Budjetti</t>
  </si>
  <si>
    <t xml:space="preserve">Toteutunut</t>
  </si>
  <si>
    <t xml:space="preserve">Arvio</t>
  </si>
  <si>
    <t xml:space="preserve">Ennuste yht.</t>
  </si>
  <si>
    <t xml:space="preserve">Erotus yht.</t>
  </si>
  <si>
    <t xml:space="preserve">tilikausi</t>
  </si>
  <si>
    <t xml:space="preserve">alkukausi</t>
  </si>
  <si>
    <t xml:space="preserve">loppukausi</t>
  </si>
  <si>
    <t xml:space="preserve">Tot + Arvio=</t>
  </si>
  <si>
    <t xml:space="preserve">Budjetti- Ennuste</t>
  </si>
  <si>
    <t xml:space="preserve">KULUT</t>
  </si>
  <si>
    <t xml:space="preserve">Tuotto/tappio</t>
  </si>
  <si>
    <t xml:space="preserve">ONS, kk-maksujen seuranta </t>
  </si>
  <si>
    <t xml:space="preserve">Pelaajien maksamat kuukausierät</t>
  </si>
  <si>
    <t xml:space="preserve">Viitenro</t>
  </si>
  <si>
    <t xml:space="preserve">Pelaaja</t>
  </si>
  <si>
    <t xml:space="preserve">11</t>
  </si>
  <si>
    <t xml:space="preserve">12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</si>
  <si>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</si>
  <si>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</si>
  <si>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</si>
  <si>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</si>
  <si>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</si>
  <si>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</si>
  <si>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</si>
  <si>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</si>
  <si>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</si>
  <si>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</si>
  <si>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Maksettu</t>
  </si>
  <si>
    <t xml:space="preserve">Kausimaksu</t>
  </si>
  <si>
    <t xml:space="preserve">Jäljellä</t>
  </si>
  <si>
    <t xml:space="preserve">01.11.2022 – 30.11.2022</t>
  </si>
  <si>
    <t xml:space="preserve">KULUT </t>
  </si>
  <si>
    <t xml:space="preserve">€ ( - ) </t>
  </si>
  <si>
    <t xml:space="preserve">Osallistumismaksut</t>
  </si>
  <si>
    <t xml:space="preserve">Seuramaksut hallinnolle</t>
  </si>
  <si>
    <t xml:space="preserve">Kausimaksut</t>
  </si>
  <si>
    <t xml:space="preserve">Tuomarit ja toimitsijat (Seuran kautta!)</t>
  </si>
  <si>
    <t xml:space="preserve">Omien turnausten tuotot</t>
  </si>
  <si>
    <t xml:space="preserve">Sali- ja kenttävuokrat</t>
  </si>
  <si>
    <t xml:space="preserve">Joukkuemaksut</t>
  </si>
  <si>
    <t xml:space="preserve">Autovuokrat</t>
  </si>
  <si>
    <t xml:space="preserve">Muut tuotot</t>
  </si>
  <si>
    <t xml:space="preserve">Muut vuokrat</t>
  </si>
  <si>
    <t xml:space="preserve">Seuramaksut joukkueet (+/-)</t>
  </si>
  <si>
    <t xml:space="preserve">Matkaliput</t>
  </si>
  <si>
    <t xml:space="preserve">Turnausomavastuut</t>
  </si>
  <si>
    <t xml:space="preserve">Päivärahat (Seuran kautta!)</t>
  </si>
  <si>
    <t xml:space="preserve">Varusteomavastuut</t>
  </si>
  <si>
    <t xml:space="preserve">Kilometrikorvaukset (Seuran kautta!)</t>
  </si>
  <si>
    <t xml:space="preserve">Majoitus- ja ruokailut</t>
  </si>
  <si>
    <t xml:space="preserve">Jäsenmaksut</t>
  </si>
  <si>
    <t xml:space="preserve">Muut matkakulut</t>
  </si>
  <si>
    <t xml:space="preserve">Ilmoitus ja mainostuotot</t>
  </si>
  <si>
    <t xml:space="preserve">Puffettimyynti</t>
  </si>
  <si>
    <t xml:space="preserve">Kuljetuspalvelut</t>
  </si>
  <si>
    <t xml:space="preserve">Arpatuotot</t>
  </si>
  <si>
    <t xml:space="preserve">Lajipalvelut</t>
  </si>
  <si>
    <t xml:space="preserve">Lahjoitukset</t>
  </si>
  <si>
    <t xml:space="preserve">Talkootoiminnan tuotot</t>
  </si>
  <si>
    <t xml:space="preserve">Muut ostetut palvelut</t>
  </si>
  <si>
    <t xml:space="preserve">Yhteistyösopimukset</t>
  </si>
  <si>
    <t xml:space="preserve">Kulut omasta tarjoilusta</t>
  </si>
  <si>
    <t xml:space="preserve">Myynti 0%</t>
  </si>
  <si>
    <t xml:space="preserve">Muut materiaalikulut</t>
  </si>
  <si>
    <t xml:space="preserve">Fanituotemyynti</t>
  </si>
  <si>
    <t xml:space="preserve">Sarjamaksut</t>
  </si>
  <si>
    <t xml:space="preserve">Sisäiset siirrot  (+)</t>
  </si>
  <si>
    <t xml:space="preserve">Osanottomaksut koulutus</t>
  </si>
  <si>
    <t xml:space="preserve">Siirtosaamiset</t>
  </si>
  <si>
    <t xml:space="preserve">Osanottomaksut turnaukset/leirit</t>
  </si>
  <si>
    <t xml:space="preserve">Muut osallistumismaksut</t>
  </si>
  <si>
    <t xml:space="preserve">Varusteet ja välineet</t>
  </si>
  <si>
    <t xml:space="preserve">Kokous- ja neuvottelukulut</t>
  </si>
  <si>
    <t xml:space="preserve">Postikulut</t>
  </si>
  <si>
    <t xml:space="preserve">Kopionti/toimistotarvikkeet</t>
  </si>
  <si>
    <t xml:space="preserve">Palkinnot</t>
  </si>
  <si>
    <t xml:space="preserve">Omien turnausten kulut</t>
  </si>
  <si>
    <t xml:space="preserve">Pankinkulut</t>
  </si>
  <si>
    <t xml:space="preserve">Siirtomaksut/lisenssit yms.</t>
  </si>
  <si>
    <t xml:space="preserve">Ensiapu-, terveydenhoito</t>
  </si>
  <si>
    <t xml:space="preserve">Huomionosoitukset</t>
  </si>
  <si>
    <t xml:space="preserve">Virkistys- ja päättäjäiskulut</t>
  </si>
  <si>
    <t xml:space="preserve">Oulu, _____._____.20______</t>
  </si>
  <si>
    <t xml:space="preserve">Sisäiset siirrot  (-)</t>
  </si>
  <si>
    <t xml:space="preserve">Puffettikulut</t>
  </si>
  <si>
    <t xml:space="preserve">Arpajaiskulut</t>
  </si>
  <si>
    <t xml:space="preserve">Talkootoiminnan kulut</t>
  </si>
  <si>
    <t xml:space="preserve">Ostot 0%</t>
  </si>
  <si>
    <t xml:space="preserve">Siirtovelat</t>
  </si>
  <si>
    <t xml:space="preserve">01.12.2022 – 31.12.2022</t>
  </si>
  <si>
    <t xml:space="preserve">TILIKAUDEN VAIHDE</t>
  </si>
  <si>
    <t xml:space="preserve">SIIRTOSAAMISET 1800</t>
  </si>
  <si>
    <t xml:space="preserve">PVM</t>
  </si>
  <si>
    <t xml:space="preserve">LASKUNRO</t>
  </si>
  <si>
    <t xml:space="preserve">MAKSAJA</t>
  </si>
  <si>
    <t xml:space="preserve">TILIÖINTI</t>
  </si>
  <si>
    <t xml:space="preserve">SUMMA</t>
  </si>
  <si>
    <t xml:space="preserve">SELITE</t>
  </si>
  <si>
    <t xml:space="preserve">VIITE</t>
  </si>
  <si>
    <t xml:space="preserve">MAKSETTU</t>
  </si>
  <si>
    <t xml:space="preserve">SIIRTOVELAT 2951</t>
  </si>
  <si>
    <t xml:space="preserve">Yht.</t>
  </si>
  <si>
    <t xml:space="preserve">SAAJA</t>
  </si>
  <si>
    <t xml:space="preserve">01.01.2023 – 31.1.2023</t>
  </si>
  <si>
    <t xml:space="preserve">1.2.2023 – 28.02.2023</t>
  </si>
  <si>
    <t xml:space="preserve">01.03.2023 – 31.3.2023</t>
  </si>
  <si>
    <t xml:space="preserve">01.04.2023 – 30.4.2023</t>
  </si>
  <si>
    <t xml:space="preserve">01.05.2023– 31.5.2023</t>
  </si>
  <si>
    <t xml:space="preserve">01.06.2023 – 30.6.2023</t>
  </si>
  <si>
    <t xml:space="preserve">01.07.2023 – 31.7.2023</t>
  </si>
  <si>
    <t xml:space="preserve">01.08.2023– 31.8.2023</t>
  </si>
  <si>
    <t xml:space="preserve">01.09.2023 – 30.9.2023</t>
  </si>
  <si>
    <t xml:space="preserve">01.10.2023- 31.10.2023</t>
  </si>
  <si>
    <t xml:space="preserve">KAUDEN YHTEENVETO</t>
  </si>
  <si>
    <t xml:space="preserve">Selite</t>
  </si>
  <si>
    <r>
      <rPr>
        <sz val="10"/>
        <color rgb="FF000000"/>
        <rFont val="Times New Roman"/>
        <family val="1"/>
        <charset val="1"/>
      </rPr>
      <t xml:space="preserve">Muita </t>
    </r>
    <r>
      <rPr>
        <b val="true"/>
        <sz val="10"/>
        <color rgb="FF000000"/>
        <rFont val="Times New Roman"/>
        <family val="1"/>
        <charset val="1"/>
      </rPr>
      <t xml:space="preserve">TULOJA</t>
    </r>
    <r>
      <rPr>
        <sz val="10"/>
        <color rgb="FF000000"/>
        <rFont val="Times New Roman"/>
        <family val="1"/>
        <charset val="1"/>
      </rPr>
      <t xml:space="preserve"> (ei omaa riviä)</t>
    </r>
  </si>
  <si>
    <r>
      <rPr>
        <sz val="10"/>
        <color rgb="FF000000"/>
        <rFont val="Times New Roman"/>
        <family val="1"/>
        <charset val="1"/>
      </rPr>
      <t xml:space="preserve">Muita </t>
    </r>
    <r>
      <rPr>
        <b val="true"/>
        <sz val="10"/>
        <color rgb="FF000000"/>
        <rFont val="Times New Roman"/>
        <family val="1"/>
        <charset val="1"/>
      </rPr>
      <t xml:space="preserve">KULUJA</t>
    </r>
    <r>
      <rPr>
        <sz val="10"/>
        <color rgb="FF000000"/>
        <rFont val="Times New Roman"/>
        <family val="1"/>
        <charset val="1"/>
      </rPr>
      <t xml:space="preserve"> (ei omaa riviä)</t>
    </r>
  </si>
  <si>
    <t xml:space="preserve">                    Menotosite </t>
  </si>
  <si>
    <t xml:space="preserve">Tosite:</t>
  </si>
  <si>
    <t xml:space="preserve">Päiväys:</t>
  </si>
  <si>
    <t xml:space="preserve">Nimi:   </t>
  </si>
  <si>
    <t xml:space="preserve">Osoite:    </t>
  </si>
  <si>
    <t xml:space="preserve">Henkilötunnus:    </t>
  </si>
  <si>
    <t xml:space="preserve">IBAN tilinumero:    </t>
  </si>
  <si>
    <t xml:space="preserve">Kuitti</t>
  </si>
  <si>
    <t xml:space="preserve">Pvm</t>
  </si>
  <si>
    <t xml:space="preserve">Kuvaus</t>
  </si>
  <si>
    <t xml:space="preserve">Valuutta</t>
  </si>
  <si>
    <t xml:space="preserve">Summa</t>
  </si>
  <si>
    <t xml:space="preserve">Tili/KP</t>
  </si>
  <si>
    <t xml:space="preserve">Lisää rivejä tarvittaessa!</t>
  </si>
  <si>
    <t xml:space="preserve">Ennakko:</t>
  </si>
  <si>
    <t xml:space="preserve">Allekirjoitus:</t>
  </si>
  <si>
    <t xml:space="preserve">Yhteensä:</t>
  </si>
  <si>
    <t xml:space="preserve">Paikka: </t>
  </si>
  <si>
    <t xml:space="preserve">Pvm:</t>
  </si>
  <si>
    <t xml:space="preserve">Tarkastanut:</t>
  </si>
  <si>
    <t xml:space="preserve">Liitteitä:</t>
  </si>
  <si>
    <t xml:space="preserve">   kpl</t>
  </si>
  <si>
    <t xml:space="preserve">Liitä alkuperäiset liitteet järjestyksessä lomakkeen mukaan.</t>
  </si>
  <si>
    <t xml:space="preserve">Edellisen tilikauden laskut toimitettava marraskuun 15. päivään mennessä.</t>
  </si>
  <si>
    <t xml:space="preserve">KASSAKIRJA</t>
  </si>
  <si>
    <t xml:space="preserve">Päiväys</t>
  </si>
  <si>
    <t xml:space="preserve">__________/20___</t>
  </si>
  <si>
    <t xml:space="preserve">Nimi/Joukkue</t>
  </si>
  <si>
    <t xml:space="preserve">Päiväm.</t>
  </si>
  <si>
    <t xml:space="preserve">* liitä kuitit kassakirjan taakse! </t>
  </si>
  <si>
    <t xml:space="preserve">ALKUSALDO</t>
  </si>
  <si>
    <t xml:space="preserve">nro</t>
  </si>
  <si>
    <t xml:space="preserve">TAPAHTUMA (kuitti + selite)</t>
  </si>
  <si>
    <t xml:space="preserve">MENO (-)</t>
  </si>
  <si>
    <t xml:space="preserve">TULO (+)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</si>
  <si>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</si>
  <si>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</si>
  <si>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</si>
  <si>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</si>
  <si>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</si>
  <si>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</si>
  <si>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</si>
  <si>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</si>
  <si>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</si>
  <si>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</si>
  <si>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11.</t>
  </si>
  <si>
    <t xml:space="preserve">12.</t>
  </si>
  <si>
    <t xml:space="preserve">13.</t>
  </si>
  <si>
    <t xml:space="preserve">14.</t>
  </si>
  <si>
    <t xml:space="preserve">15.</t>
  </si>
  <si>
    <t xml:space="preserve">16.</t>
  </si>
  <si>
    <t xml:space="preserve">17.</t>
  </si>
  <si>
    <t xml:space="preserve">18.</t>
  </si>
  <si>
    <t xml:space="preserve">19.</t>
  </si>
  <si>
    <t xml:space="preserve">20.</t>
  </si>
  <si>
    <t xml:space="preserve">21.</t>
  </si>
  <si>
    <t xml:space="preserve">22.</t>
  </si>
  <si>
    <t xml:space="preserve">23.</t>
  </si>
  <si>
    <t xml:space="preserve">24.</t>
  </si>
  <si>
    <t xml:space="preserve">25.</t>
  </si>
  <si>
    <t xml:space="preserve">26.</t>
  </si>
  <si>
    <t xml:space="preserve">27.</t>
  </si>
  <si>
    <t xml:space="preserve">28.</t>
  </si>
  <si>
    <t xml:space="preserve">29.</t>
  </si>
  <si>
    <t xml:space="preserve">30.</t>
  </si>
  <si>
    <t xml:space="preserve">31.</t>
  </si>
  <si>
    <t xml:space="preserve">32.</t>
  </si>
  <si>
    <t xml:space="preserve">33.</t>
  </si>
  <si>
    <t xml:space="preserve">34.</t>
  </si>
  <si>
    <t xml:space="preserve">35.</t>
  </si>
  <si>
    <t xml:space="preserve">36.</t>
  </si>
  <si>
    <t xml:space="preserve">37.</t>
  </si>
  <si>
    <t xml:space="preserve">38.</t>
  </si>
  <si>
    <t xml:space="preserve">Yhteensä</t>
  </si>
  <si>
    <t xml:space="preserve">LOPPUSALDO</t>
  </si>
  <si>
    <t xml:space="preserve">Perustiedot!Tulostusalue</t>
  </si>
  <si>
    <t xml:space="preserve">Erillisturnaus budjetti</t>
  </si>
  <si>
    <t xml:space="preserve">Kulut</t>
  </si>
  <si>
    <t xml:space="preserve">€</t>
  </si>
  <si>
    <t xml:space="preserve">Bussi</t>
  </si>
  <si>
    <t xml:space="preserve">Majoitus </t>
  </si>
  <si>
    <t xml:space="preserve">Ruokailu</t>
  </si>
  <si>
    <t xml:space="preserve">Turnausmaksu</t>
  </si>
  <si>
    <t xml:space="preserve">Muut kulut</t>
  </si>
  <si>
    <t xml:space="preserve">Sponssi</t>
  </si>
  <si>
    <t xml:space="preserve">Pelaajia</t>
  </si>
  <si>
    <t xml:space="preserve">Maksu /pelaaja</t>
  </si>
  <si>
    <t xml:space="preserve">Maksetaan joukkueen tilille xx.xx.xxxx mennessä</t>
  </si>
  <si>
    <t xml:space="preserve">??? Pelaajan viitenumerolla?/ laittamalla viestikenttään turnauksen ja pelaajan nimi</t>
  </si>
  <si>
    <t xml:space="preserve">LASKUTUS</t>
  </si>
  <si>
    <t xml:space="preserve">Laskun nro</t>
  </si>
  <si>
    <t xml:space="preserve">Laskun saaja</t>
  </si>
  <si>
    <t xml:space="preserve">Tiliöinti</t>
  </si>
  <si>
    <t xml:space="preserve">Maksu pvm</t>
  </si>
  <si>
    <t xml:space="preserve">VARUSTEVARASTO INVENTAARI</t>
  </si>
  <si>
    <t xml:space="preserve">KOKO </t>
  </si>
  <si>
    <t xml:space="preserve">NROT</t>
  </si>
  <si>
    <t xml:space="preserve">KPL</t>
  </si>
  <si>
    <t xml:space="preserve">PELIPAIDAT</t>
  </si>
  <si>
    <t xml:space="preserve">HARJOITUSPAIDAT</t>
  </si>
  <si>
    <t xml:space="preserve">KIEKOT</t>
  </si>
  <si>
    <t xml:space="preserve">PATJAT</t>
  </si>
  <si>
    <t xml:space="preserve">RÄPY</t>
  </si>
  <si>
    <t xml:space="preserve">KILVET</t>
  </si>
  <si>
    <t xml:space="preserve">RINTAPANSSARI</t>
  </si>
  <si>
    <t xml:space="preserve">MAILAT</t>
  </si>
  <si>
    <t xml:space="preserve">MASKI</t>
  </si>
  <si>
    <t xml:space="preserve">JUOMAPULLOT</t>
  </si>
  <si>
    <t xml:space="preserve">TELINEET</t>
  </si>
  <si>
    <t xml:space="preserve">PUNTTITANGOT</t>
  </si>
  <si>
    <t xml:space="preserve">VARUSTEKASSIT</t>
  </si>
  <si>
    <t xml:space="preserve">LASKU</t>
  </si>
  <si>
    <t xml:space="preserve">Työkalut (tämä osio ei tulostu laskulle)</t>
  </si>
  <si>
    <t xml:space="preserve">90400 OULU</t>
  </si>
  <si>
    <t xml:space="preserve">Laskun numero</t>
  </si>
  <si>
    <t xml:space="preserve">Eräpäivä</t>
  </si>
  <si>
    <t xml:space="preserve">Viivästyskorko</t>
  </si>
  <si>
    <t xml:space="preserve">8.0%</t>
  </si>
  <si>
    <t xml:space="preserve">Tuntiveloituslaskuri</t>
  </si>
  <si>
    <t xml:space="preserve">Ostaja Oy</t>
  </si>
  <si>
    <t xml:space="preserve">Viitenumero</t>
  </si>
  <si>
    <t xml:space="preserve">Mikko Maksaja</t>
  </si>
  <si>
    <t xml:space="preserve">Maksuehto</t>
  </si>
  <si>
    <t xml:space="preserve">pv netto</t>
  </si>
  <si>
    <t xml:space="preserve">Viitenumerolaskuri</t>
  </si>
  <si>
    <t xml:space="preserve">Hankintatie 2</t>
  </si>
  <si>
    <t xml:space="preserve">Pankki</t>
  </si>
  <si>
    <t xml:space="preserve">00100 Helsinki</t>
  </si>
  <si>
    <t xml:space="preserve">Tilinumero</t>
  </si>
  <si>
    <t xml:space="preserve">Swift/BIC</t>
  </si>
  <si>
    <t xml:space="preserve">Y-tunnus</t>
  </si>
  <si>
    <t xml:space="preserve">2033198-2</t>
  </si>
  <si>
    <t xml:space="preserve">Ei alv-velvollinen Alv. 4§</t>
  </si>
  <si>
    <t xml:space="preserve">Lisätiedot</t>
  </si>
  <si>
    <t xml:space="preserve">Lasku 1.2. - 29.2.2014 väliseltä ajalta</t>
  </si>
  <si>
    <t xml:space="preserve">Määrä</t>
  </si>
  <si>
    <t xml:space="preserve">Yksikkö</t>
  </si>
  <si>
    <t xml:space="preserve">à hinta</t>
  </si>
  <si>
    <t xml:space="preserve">Alv %</t>
  </si>
  <si>
    <t xml:space="preserve">Alv €</t>
  </si>
  <si>
    <t xml:space="preserve">Työt</t>
  </si>
  <si>
    <t xml:space="preserve">kpl</t>
  </si>
  <si>
    <t xml:space="preserve">Tuotteet</t>
  </si>
  <si>
    <t xml:space="preserve">Veroton hinta yht</t>
  </si>
  <si>
    <t xml:space="preserve">Arvonlisävero yht</t>
  </si>
  <si>
    <t xml:space="preserve">Mikko Mallila</t>
  </si>
  <si>
    <t xml:space="preserve">Puh. 040-1234567</t>
  </si>
  <si>
    <t xml:space="preserve">Sp: mikko.mallila@malliyritys.fi</t>
  </si>
  <si>
    <t xml:space="preserve">Viite:</t>
  </si>
  <si>
    <t xml:space="preserve">Nimi:</t>
  </si>
  <si>
    <t xml:space="preserve">Maksettava</t>
  </si>
  <si>
    <t xml:space="preserve">ONS, maksujen seuranta 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</si>
</sst>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#,##0.00"/>
    <numFmt numFmtId="166" formatCode="d/m/yyyy"/>
    <numFmt numFmtId="167" formatCode="General"/>
    <numFmt numFmtId="168" formatCode="0000000000"/>
    <numFmt numFmtId="169" formatCode="0"/>
    <numFmt numFmtId="170" formatCode="dd/mm/yyyy"/>
    <numFmt numFmtId="171" formatCode="@"/>
    <numFmt numFmtId="172" formatCode="_-* #,##0.00&quot; €&quot;_-;\-* #,##0.00&quot; €&quot;_-;_-* \-??&quot; €&quot;_-;_-@_-"/>
    <numFmt numFmtId="173" formatCode="#,##0"/>
    <numFmt numFmtId="174" formatCode="d\.m\.yyyy;@"/>
    <numFmt numFmtId="175" formatCode="0.00"/>
    <numFmt numFmtId="176" formatCode="#,##0.00&quot; €&quot;"/>
    <numFmt numFmtId="177" formatCode="_-* #,##0.00\ _€_-;\-* #,##0.00\ _€_-;_-* \-??\ _€_-;_-@_-"/>
    <numFmt numFmtId="178" formatCode="d\.m\.yy;@"/>
    <numFmt numFmtId="179" formatCode="0.00\ %"/>
    <numFmt numFmtId="180" formatCode="0\ %"/>
  </numFmts>
  <fonts count="5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1"/>
    </font>
    <font>
      <b val="true"/>
      <sz val="12"/>
      <color rgb="FFFFFFFF"/>
      <name val="Times New Roman"/>
      <family val="1"/>
      <charset val="1"/>
    </font>
    <font>
      <b val="true"/>
      <sz val="12"/>
      <color rgb="FFFFFFFF"/>
      <name val="Liberation Sans Narrow"/>
      <family val="2"/>
      <charset val="1"/>
    </font>
    <font>
      <b val="true"/>
      <sz val="12"/>
      <color rgb="FFFFFFFF"/>
      <name val="Calibri"/>
      <family val="2"/>
      <charset val="1"/>
    </font>
    <font>
      <sz val="12"/>
      <color rgb="FFFFFFFF"/>
      <name val="Liberation Sans Narrow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11"/>
      <name val="Calibri"/>
      <family val="2"/>
      <charset val="1"/>
    </font>
    <font>
      <b val="true"/>
      <sz val="16"/>
      <color rgb="FF000000"/>
      <name val="Ubuntu"/>
      <family val="0"/>
      <charset val="1"/>
    </font>
    <font>
      <sz val="10"/>
      <color rgb="FF000000"/>
      <name val="Arial"/>
      <family val="2"/>
      <charset val="1"/>
    </font>
    <font>
      <b val="true"/>
      <sz val="12"/>
      <color rgb="FF000000"/>
      <name val="Ubuntu"/>
      <family val="0"/>
      <charset val="1"/>
    </font>
    <font>
      <b val="true"/>
      <sz val="12"/>
      <name val="Times New Roman"/>
      <family val="1"/>
      <charset val="1"/>
    </font>
    <font>
      <u val="single"/>
      <sz val="10"/>
      <color rgb="FF0000FF"/>
      <name val="Arial"/>
      <family val="2"/>
      <charset val="1"/>
    </font>
    <font>
      <sz val="12"/>
      <name val="Times New Roman"/>
      <family val="1"/>
      <charset val="1"/>
    </font>
    <font>
      <u val="single"/>
      <sz val="12"/>
      <color rgb="FF0000FF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b val="true"/>
      <u val="single"/>
      <sz val="12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sz val="11"/>
      <name val="Arial"/>
      <family val="2"/>
      <charset val="1"/>
    </font>
    <font>
      <sz val="8"/>
      <color rgb="FFFF0000"/>
      <name val="Arial"/>
      <family val="2"/>
      <charset val="1"/>
    </font>
    <font>
      <sz val="10"/>
      <color rgb="FF948A54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FFFFFF"/>
      <name val="Arial"/>
      <family val="2"/>
      <charset val="1"/>
    </font>
    <font>
      <b val="true"/>
      <sz val="20"/>
      <name val="Calibri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sz val="12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4"/>
      <name val="Arial"/>
      <family val="2"/>
      <charset val="1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sz val="12"/>
      <color rgb="FF222222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ED1C24"/>
        <bgColor rgb="FFFF0000"/>
      </patternFill>
    </fill>
    <fill>
      <patternFill patternType="solid">
        <fgColor rgb="FFD9D9D9"/>
        <bgColor rgb="FFEEEEEE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48A54"/>
      </patternFill>
    </fill>
    <fill>
      <patternFill patternType="solid">
        <fgColor rgb="FFC0C0C0"/>
        <bgColor rgb="FFB4C7DC"/>
      </patternFill>
    </fill>
    <fill>
      <patternFill patternType="solid">
        <fgColor rgb="FFCCFFCC"/>
        <bgColor rgb="FFCCFFFF"/>
      </patternFill>
    </fill>
    <fill>
      <patternFill patternType="solid">
        <fgColor rgb="FFEEEEEE"/>
        <bgColor rgb="FFF2F2F2"/>
      </patternFill>
    </fill>
    <fill>
      <patternFill patternType="solid">
        <fgColor rgb="FFB4C7DC"/>
        <bgColor rgb="FFC0C0C0"/>
      </patternFill>
    </fill>
    <fill>
      <patternFill patternType="solid">
        <fgColor rgb="FFFFFF99"/>
        <bgColor rgb="FFF2F2F2"/>
      </patternFill>
    </fill>
    <fill>
      <patternFill patternType="solid">
        <fgColor rgb="FFF2F2F2"/>
        <bgColor rgb="FFEEEEEE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 style="thin"/>
      <top style="thin"/>
      <bottom style="double"/>
      <diagonal/>
    </border>
    <border diagonalUp="false" diagonalDown="false">
      <left style="hair">
        <color rgb="FFED1C24"/>
      </left>
      <right/>
      <top style="hair">
        <color rgb="FFED1C24"/>
      </top>
      <bottom/>
      <diagonal/>
    </border>
    <border diagonalUp="false" diagonalDown="false">
      <left/>
      <right style="hair">
        <color rgb="FFED1C24"/>
      </right>
      <top style="hair">
        <color rgb="FFED1C24"/>
      </top>
      <bottom/>
      <diagonal/>
    </border>
    <border diagonalUp="false" diagonalDown="false">
      <left style="hair">
        <color rgb="FFED1C24"/>
      </left>
      <right/>
      <top/>
      <bottom/>
      <diagonal/>
    </border>
    <border diagonalUp="false" diagonalDown="false">
      <left/>
      <right style="hair">
        <color rgb="FFED1C24"/>
      </right>
      <top/>
      <bottom/>
      <diagonal/>
    </border>
    <border diagonalUp="false" diagonalDown="false">
      <left style="hair">
        <color rgb="FFED1C24"/>
      </left>
      <right/>
      <top/>
      <bottom style="thin"/>
      <diagonal/>
    </border>
    <border diagonalUp="false" diagonalDown="false">
      <left style="hair">
        <color rgb="FFED1C24"/>
      </left>
      <right/>
      <top/>
      <bottom style="hair">
        <color rgb="FFED1C24"/>
      </bottom>
      <diagonal/>
    </border>
    <border diagonalUp="false" diagonalDown="false">
      <left/>
      <right style="hair">
        <color rgb="FFED1C24"/>
      </right>
      <top/>
      <bottom style="hair">
        <color rgb="FFED1C24"/>
      </bottom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double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3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4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3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3" borderId="0" xfId="0" applyFont="true" applyBorder="true" applyAlignment="true" applyProtection="true">
      <alignment horizontal="left" vertical="top" textRotation="0" wrapText="false" indent="15" shrinkToFit="false"/>
      <protection locked="true" hidden="false"/>
    </xf>
    <xf numFmtId="164" fontId="5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5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6" fontId="5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4" fillId="4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4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7" fontId="4" fillId="2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4" borderId="2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5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9" fillId="2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9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0" fillId="4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9" fillId="4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5" fontId="9" fillId="2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9" fillId="2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4" fillId="4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3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5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7" fillId="5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3" fillId="2" borderId="0" xfId="21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8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8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3" fillId="4" borderId="0" xfId="21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20" fillId="4" borderId="0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9" fillId="2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xfId="21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13" fillId="4" borderId="0" xfId="21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13" fillId="2" borderId="0" xfId="2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8" fontId="13" fillId="4" borderId="0" xfId="21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21" fillId="4" borderId="0" xfId="2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9" fontId="20" fillId="4" borderId="0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70" fontId="13" fillId="2" borderId="0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5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5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5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3" fillId="5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xfId="21" applyFont="true" applyBorder="false" applyAlignment="true" applyProtection="true">
      <alignment horizontal="general" vertical="top" textRotation="0" wrapText="false" indent="0" shrinkToFit="false"/>
      <protection locked="false" hidden="false"/>
    </xf>
    <xf numFmtId="164" fontId="22" fillId="2" borderId="0" xfId="21" applyFont="true" applyBorder="false" applyAlignment="true" applyProtection="true">
      <alignment horizontal="general" vertical="top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4" fillId="3" borderId="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6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6" fillId="6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7" fillId="7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0" fillId="2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5" fontId="4" fillId="4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5" fontId="9" fillId="4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4" fillId="4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5" fontId="9" fillId="4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9" fillId="4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1" fillId="4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4" fillId="2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1" fontId="2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2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1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1" fontId="2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7" fillId="7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7" fillId="7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29" fillId="7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6" fillId="8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28" fillId="8" borderId="5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30" fillId="8" borderId="5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28" fillId="7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8" fillId="8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28" fillId="7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8" fillId="8" borderId="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30" fillId="8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28" fillId="7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8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8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30" fillId="8" borderId="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29" fillId="7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8" fillId="8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8" fillId="8" borderId="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3" fontId="0" fillId="7" borderId="9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28" fillId="7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28" fillId="7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3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6" fillId="3" borderId="0" xfId="0" applyFont="true" applyBorder="true" applyAlignment="true" applyProtection="true">
      <alignment horizontal="left" vertical="top" textRotation="0" wrapText="false" indent="15" shrinkToFit="false"/>
      <protection locked="true" hidden="false"/>
    </xf>
    <xf numFmtId="164" fontId="16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6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6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9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32" fillId="3" borderId="0" xfId="0" applyFont="true" applyBorder="true" applyAlignment="true" applyProtection="true">
      <alignment horizontal="left" vertical="top" textRotation="0" wrapText="false" indent="15" shrinkToFit="false"/>
      <protection locked="true" hidden="false"/>
    </xf>
    <xf numFmtId="164" fontId="32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6" fillId="3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6" fontId="32" fillId="3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6" fontId="16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3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3" fillId="3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4" fillId="9" borderId="1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71" fontId="4" fillId="9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9" fillId="5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1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1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9" fillId="2" borderId="3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71" fontId="4" fillId="2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9" fillId="2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4" fillId="2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71" fontId="10" fillId="9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9" borderId="1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4" fillId="9" borderId="1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9" borderId="1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9" borderId="13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9" borderId="1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2" borderId="1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1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4" fillId="2" borderId="1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4" fillId="2" borderId="1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7" fontId="4" fillId="2" borderId="1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2" borderId="1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4" fillId="3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34" fillId="3" borderId="0" xfId="0" applyFont="true" applyBorder="true" applyAlignment="true" applyProtection="true">
      <alignment horizontal="left" vertical="top" textRotation="0" wrapText="false" indent="15" shrinkToFit="false"/>
      <protection locked="true" hidden="false"/>
    </xf>
    <xf numFmtId="164" fontId="34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34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4" fillId="3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6" fontId="34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5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5" fillId="3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0" fillId="9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10" fillId="9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4" fillId="9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4" fillId="5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10" fillId="1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10" fillId="1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0" fillId="9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7" fontId="4" fillId="1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4" fillId="1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4" fillId="3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4" fillId="2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9" fillId="2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74" fontId="4" fillId="11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9" fillId="11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5" fontId="0" fillId="11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5" fontId="4" fillId="11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9" fillId="5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9" fillId="5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10" fillId="11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11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74" fontId="10" fillId="11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9" fillId="5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1" fillId="5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4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1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4" fillId="9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7" fontId="4" fillId="1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36" fillId="3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36" fillId="3" borderId="0" xfId="0" applyFont="true" applyBorder="true" applyAlignment="true" applyProtection="true">
      <alignment horizontal="left" vertical="top" textRotation="0" wrapText="false" indent="15" shrinkToFit="false"/>
      <protection locked="true" hidden="false"/>
    </xf>
    <xf numFmtId="164" fontId="36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36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6" fillId="3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6" fontId="36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2" fillId="3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32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2" fillId="3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6" fontId="32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0" fillId="9" borderId="1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5" fontId="4" fillId="9" borderId="1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5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9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7" fontId="4" fillId="6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4" fillId="6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0" fillId="9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9" fillId="9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7" fontId="4" fillId="6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75" fontId="3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3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3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75" fontId="3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5" fontId="40" fillId="0" borderId="1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5" fontId="40" fillId="0" borderId="1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0" fillId="0" borderId="1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5" fontId="4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75" fontId="4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4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4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4" fillId="0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6" fontId="14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4" fillId="0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4" fillId="0" borderId="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6" fontId="1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3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6" fontId="41" fillId="7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5" fontId="3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41" fillId="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4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75" fontId="4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5" fontId="1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75" fontId="4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75" fontId="4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8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7" fillId="7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8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7" fontId="0" fillId="0" borderId="1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8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5" fillId="0" borderId="1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7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76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8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1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1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5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5" fillId="2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2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2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1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4" fillId="1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34" fillId="1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2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2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12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34" fillId="1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34" fillId="12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9" fontId="34" fillId="1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5" fillId="2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34" fillId="12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34" fillId="2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34" fillId="12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34" fillId="2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35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5" fillId="1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1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5" fillId="1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2" borderId="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4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6" fontId="34" fillId="2" borderId="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0" fontId="34" fillId="2" borderId="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6" fontId="34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4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80" fontId="34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4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4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6" fontId="34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0" fontId="34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4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4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6" fontId="34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0" fontId="34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6" fontId="3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3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6" fontId="53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34" fillId="2" borderId="2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34" fillId="2" borderId="29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7" fontId="34" fillId="2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6" fillId="2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7" fontId="34" fillId="2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25" fillId="7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48" fillId="8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7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8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7" borderId="34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948A54"/>
      <rgbColor rgb="FF9999FF"/>
      <rgbColor rgb="FF993366"/>
      <rgbColor rgb="FFF2F2F2"/>
      <rgbColor rgb="FFEEEEEE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ED1C24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4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5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6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7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8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461520</xdr:colOff>
      <xdr:row>4</xdr:row>
      <xdr:rowOff>97920</xdr:rowOff>
    </xdr:to>
    <xdr:pic>
      <xdr:nvPicPr>
        <xdr:cNvPr id="0" name="Kuva 4" descr=""/>
        <xdr:cNvPicPr/>
      </xdr:nvPicPr>
      <xdr:blipFill>
        <a:blip r:embed="rId1"/>
        <a:stretch/>
      </xdr:blipFill>
      <xdr:spPr>
        <a:xfrm>
          <a:off x="0" y="0"/>
          <a:ext cx="864000" cy="860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461520</xdr:colOff>
      <xdr:row>4</xdr:row>
      <xdr:rowOff>67320</xdr:rowOff>
    </xdr:to>
    <xdr:pic>
      <xdr:nvPicPr>
        <xdr:cNvPr id="9" name="Kuva 4" descr=""/>
        <xdr:cNvPicPr/>
      </xdr:nvPicPr>
      <xdr:blipFill>
        <a:blip r:embed="rId1"/>
        <a:stretch/>
      </xdr:blipFill>
      <xdr:spPr>
        <a:xfrm>
          <a:off x="0" y="0"/>
          <a:ext cx="864000" cy="859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461520</xdr:colOff>
      <xdr:row>4</xdr:row>
      <xdr:rowOff>67320</xdr:rowOff>
    </xdr:to>
    <xdr:pic>
      <xdr:nvPicPr>
        <xdr:cNvPr id="10" name="Kuva 4" descr=""/>
        <xdr:cNvPicPr/>
      </xdr:nvPicPr>
      <xdr:blipFill>
        <a:blip r:embed="rId1"/>
        <a:stretch/>
      </xdr:blipFill>
      <xdr:spPr>
        <a:xfrm>
          <a:off x="0" y="0"/>
          <a:ext cx="864000" cy="859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461520</xdr:colOff>
      <xdr:row>4</xdr:row>
      <xdr:rowOff>67320</xdr:rowOff>
    </xdr:to>
    <xdr:pic>
      <xdr:nvPicPr>
        <xdr:cNvPr id="11" name="Kuva 4" descr=""/>
        <xdr:cNvPicPr/>
      </xdr:nvPicPr>
      <xdr:blipFill>
        <a:blip r:embed="rId1"/>
        <a:stretch/>
      </xdr:blipFill>
      <xdr:spPr>
        <a:xfrm>
          <a:off x="0" y="0"/>
          <a:ext cx="864000" cy="859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461520</xdr:colOff>
      <xdr:row>4</xdr:row>
      <xdr:rowOff>67320</xdr:rowOff>
    </xdr:to>
    <xdr:pic>
      <xdr:nvPicPr>
        <xdr:cNvPr id="12" name="Kuva 4" descr=""/>
        <xdr:cNvPicPr/>
      </xdr:nvPicPr>
      <xdr:blipFill>
        <a:blip r:embed="rId1"/>
        <a:stretch/>
      </xdr:blipFill>
      <xdr:spPr>
        <a:xfrm>
          <a:off x="0" y="0"/>
          <a:ext cx="864000" cy="859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461520</xdr:colOff>
      <xdr:row>4</xdr:row>
      <xdr:rowOff>67320</xdr:rowOff>
    </xdr:to>
    <xdr:pic>
      <xdr:nvPicPr>
        <xdr:cNvPr id="13" name="Kuva 4" descr=""/>
        <xdr:cNvPicPr/>
      </xdr:nvPicPr>
      <xdr:blipFill>
        <a:blip r:embed="rId1"/>
        <a:stretch/>
      </xdr:blipFill>
      <xdr:spPr>
        <a:xfrm>
          <a:off x="0" y="0"/>
          <a:ext cx="864000" cy="859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461520</xdr:colOff>
      <xdr:row>4</xdr:row>
      <xdr:rowOff>67320</xdr:rowOff>
    </xdr:to>
    <xdr:pic>
      <xdr:nvPicPr>
        <xdr:cNvPr id="14" name="Kuva 4" descr=""/>
        <xdr:cNvPicPr/>
      </xdr:nvPicPr>
      <xdr:blipFill>
        <a:blip r:embed="rId1"/>
        <a:stretch/>
      </xdr:blipFill>
      <xdr:spPr>
        <a:xfrm>
          <a:off x="0" y="0"/>
          <a:ext cx="864000" cy="859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461520</xdr:colOff>
      <xdr:row>4</xdr:row>
      <xdr:rowOff>67320</xdr:rowOff>
    </xdr:to>
    <xdr:pic>
      <xdr:nvPicPr>
        <xdr:cNvPr id="15" name="Kuva 4" descr=""/>
        <xdr:cNvPicPr/>
      </xdr:nvPicPr>
      <xdr:blipFill>
        <a:blip r:embed="rId1"/>
        <a:stretch/>
      </xdr:blipFill>
      <xdr:spPr>
        <a:xfrm>
          <a:off x="0" y="0"/>
          <a:ext cx="864000" cy="859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461520</xdr:colOff>
      <xdr:row>4</xdr:row>
      <xdr:rowOff>97920</xdr:rowOff>
    </xdr:to>
    <xdr:pic>
      <xdr:nvPicPr>
        <xdr:cNvPr id="16" name="Kuva 4" descr=""/>
        <xdr:cNvPicPr/>
      </xdr:nvPicPr>
      <xdr:blipFill>
        <a:blip r:embed="rId1"/>
        <a:stretch/>
      </xdr:blipFill>
      <xdr:spPr>
        <a:xfrm>
          <a:off x="0" y="0"/>
          <a:ext cx="864000" cy="860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133200</xdr:colOff>
      <xdr:row>0</xdr:row>
      <xdr:rowOff>85680</xdr:rowOff>
    </xdr:from>
    <xdr:to>
      <xdr:col>0</xdr:col>
      <xdr:colOff>1032480</xdr:colOff>
      <xdr:row>4</xdr:row>
      <xdr:rowOff>76680</xdr:rowOff>
    </xdr:to>
    <xdr:pic>
      <xdr:nvPicPr>
        <xdr:cNvPr id="17" name="Kuva 2" descr=""/>
        <xdr:cNvPicPr/>
      </xdr:nvPicPr>
      <xdr:blipFill>
        <a:blip r:embed="rId1"/>
        <a:stretch/>
      </xdr:blipFill>
      <xdr:spPr>
        <a:xfrm>
          <a:off x="133200" y="85680"/>
          <a:ext cx="899280" cy="896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114480</xdr:colOff>
      <xdr:row>0</xdr:row>
      <xdr:rowOff>171360</xdr:rowOff>
    </xdr:from>
    <xdr:to>
      <xdr:col>0</xdr:col>
      <xdr:colOff>824040</xdr:colOff>
      <xdr:row>3</xdr:row>
      <xdr:rowOff>86040</xdr:rowOff>
    </xdr:to>
    <xdr:pic>
      <xdr:nvPicPr>
        <xdr:cNvPr id="1" name="Kuva 4" descr=""/>
        <xdr:cNvPicPr/>
      </xdr:nvPicPr>
      <xdr:blipFill>
        <a:blip r:embed="rId1"/>
        <a:stretch/>
      </xdr:blipFill>
      <xdr:spPr>
        <a:xfrm>
          <a:off x="114480" y="171360"/>
          <a:ext cx="709560" cy="668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381600</xdr:colOff>
      <xdr:row>4</xdr:row>
      <xdr:rowOff>124200</xdr:rowOff>
    </xdr:to>
    <xdr:pic>
      <xdr:nvPicPr>
        <xdr:cNvPr id="2" name="Kuva 4" descr=""/>
        <xdr:cNvPicPr/>
      </xdr:nvPicPr>
      <xdr:blipFill>
        <a:blip r:embed="rId1"/>
        <a:stretch/>
      </xdr:blipFill>
      <xdr:spPr>
        <a:xfrm>
          <a:off x="0" y="0"/>
          <a:ext cx="784080" cy="886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461520</xdr:colOff>
      <xdr:row>4</xdr:row>
      <xdr:rowOff>67320</xdr:rowOff>
    </xdr:to>
    <xdr:pic>
      <xdr:nvPicPr>
        <xdr:cNvPr id="3" name="Kuva 4_0" descr=""/>
        <xdr:cNvPicPr/>
      </xdr:nvPicPr>
      <xdr:blipFill>
        <a:blip r:embed="rId1"/>
        <a:stretch/>
      </xdr:blipFill>
      <xdr:spPr>
        <a:xfrm>
          <a:off x="0" y="0"/>
          <a:ext cx="864000" cy="859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461520</xdr:colOff>
      <xdr:row>4</xdr:row>
      <xdr:rowOff>67320</xdr:rowOff>
    </xdr:to>
    <xdr:pic>
      <xdr:nvPicPr>
        <xdr:cNvPr id="4" name="Kuva 4_1" descr=""/>
        <xdr:cNvPicPr/>
      </xdr:nvPicPr>
      <xdr:blipFill>
        <a:blip r:embed="rId1"/>
        <a:stretch/>
      </xdr:blipFill>
      <xdr:spPr>
        <a:xfrm>
          <a:off x="0" y="0"/>
          <a:ext cx="864000" cy="859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208800</xdr:colOff>
      <xdr:row>4</xdr:row>
      <xdr:rowOff>97920</xdr:rowOff>
    </xdr:to>
    <xdr:pic>
      <xdr:nvPicPr>
        <xdr:cNvPr id="5" name="Kuva 1" descr=""/>
        <xdr:cNvPicPr/>
      </xdr:nvPicPr>
      <xdr:blipFill>
        <a:blip r:embed="rId1"/>
        <a:stretch/>
      </xdr:blipFill>
      <xdr:spPr>
        <a:xfrm>
          <a:off x="0" y="0"/>
          <a:ext cx="862920" cy="860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461520</xdr:colOff>
      <xdr:row>4</xdr:row>
      <xdr:rowOff>67320</xdr:rowOff>
    </xdr:to>
    <xdr:pic>
      <xdr:nvPicPr>
        <xdr:cNvPr id="6" name="Kuva 4" descr=""/>
        <xdr:cNvPicPr/>
      </xdr:nvPicPr>
      <xdr:blipFill>
        <a:blip r:embed="rId1"/>
        <a:stretch/>
      </xdr:blipFill>
      <xdr:spPr>
        <a:xfrm>
          <a:off x="0" y="0"/>
          <a:ext cx="864000" cy="859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461520</xdr:colOff>
      <xdr:row>4</xdr:row>
      <xdr:rowOff>67320</xdr:rowOff>
    </xdr:to>
    <xdr:pic>
      <xdr:nvPicPr>
        <xdr:cNvPr id="7" name="Kuva 4" descr=""/>
        <xdr:cNvPicPr/>
      </xdr:nvPicPr>
      <xdr:blipFill>
        <a:blip r:embed="rId1"/>
        <a:stretch/>
      </xdr:blipFill>
      <xdr:spPr>
        <a:xfrm>
          <a:off x="0" y="0"/>
          <a:ext cx="864000" cy="859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461520</xdr:colOff>
      <xdr:row>4</xdr:row>
      <xdr:rowOff>67320</xdr:rowOff>
    </xdr:to>
    <xdr:pic>
      <xdr:nvPicPr>
        <xdr:cNvPr id="8" name="Kuva 4" descr=""/>
        <xdr:cNvPicPr/>
      </xdr:nvPicPr>
      <xdr:blipFill>
        <a:blip r:embed="rId1"/>
        <a:stretch/>
      </xdr:blipFill>
      <xdr:spPr>
        <a:xfrm>
          <a:off x="0" y="0"/>
          <a:ext cx="864000" cy="8596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18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mailto:00.raho@onssi.fi" TargetMode="External"/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2.vml"/>
</Relationships>
</file>

<file path=xl/worksheets/_rels/sheet24.xml.rels><?xml version="1.0" encoding="UTF-8"?>
<Relationships xmlns="http://schemas.openxmlformats.org/package/2006/relationships"><Relationship Id="rId1" Type="http://schemas.openxmlformats.org/officeDocument/2006/relationships/hyperlink" Target="http://www.zervant.com/fi/news/2011/10/13/laskuri-oikea-tuntiveloitus-yrityksellesi/" TargetMode="External"/><Relationship Id="rId2" Type="http://schemas.openxmlformats.org/officeDocument/2006/relationships/hyperlink" Target="http://www.zervant.com/fi/news/2012/01/31/viitenumerolaskuri-viitenumeron-laskeminen/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45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H24" activeCellId="0" sqref="H24"/>
    </sheetView>
  </sheetViews>
  <sheetFormatPr defaultColWidth="8.76953125" defaultRowHeight="13.8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2" width="30.7"/>
    <col collapsed="false" customWidth="true" hidden="false" outlineLevel="0" max="3" min="3" style="2" width="9.7"/>
    <col collapsed="false" customWidth="true" hidden="false" outlineLevel="0" max="4" min="4" style="2" width="30.7"/>
    <col collapsed="false" customWidth="true" hidden="false" outlineLevel="0" max="5" min="5" style="1" width="5.71"/>
    <col collapsed="false" customWidth="true" hidden="false" outlineLevel="0" max="6" min="6" style="2" width="30.7"/>
    <col collapsed="false" customWidth="true" hidden="false" outlineLevel="0" max="7" min="7" style="3" width="9.7"/>
    <col collapsed="false" customWidth="true" hidden="false" outlineLevel="0" max="8" min="8" style="2" width="30.7"/>
  </cols>
  <sheetData>
    <row r="1" s="9" customFormat="true" ht="15" hidden="false" customHeight="false" outlineLevel="0" collapsed="false">
      <c r="A1" s="4"/>
      <c r="B1" s="5"/>
      <c r="C1" s="6"/>
      <c r="D1" s="6"/>
      <c r="E1" s="4"/>
      <c r="F1" s="6"/>
      <c r="G1" s="7"/>
      <c r="H1" s="8"/>
    </row>
    <row r="2" s="9" customFormat="true" ht="15" hidden="false" customHeight="false" outlineLevel="0" collapsed="false">
      <c r="B2" s="5" t="str">
        <f aca="false">Perustiedot!B2</f>
        <v>Oulun Naisfutis ry</v>
      </c>
      <c r="C2" s="6"/>
      <c r="D2" s="6"/>
      <c r="E2" s="4"/>
      <c r="F2" s="6" t="s">
        <v>0</v>
      </c>
      <c r="G2" s="7"/>
      <c r="H2" s="8" t="s">
        <v>1</v>
      </c>
    </row>
    <row r="3" s="9" customFormat="true" ht="15" hidden="false" customHeight="false" outlineLevel="0" collapsed="false">
      <c r="A3" s="4"/>
      <c r="B3" s="5" t="str">
        <f aca="false">"Joukkue: " &amp; Perustiedot!C3</f>
        <v>Joukkue:</v>
      </c>
      <c r="C3" s="6"/>
      <c r="D3" s="10"/>
      <c r="E3" s="4"/>
      <c r="F3" s="11" t="s">
        <v>2</v>
      </c>
      <c r="G3" s="7"/>
      <c r="H3" s="8" t="s">
        <v>3</v>
      </c>
    </row>
    <row r="4" s="9" customFormat="true" ht="15" hidden="false" customHeight="false" outlineLevel="0" collapsed="false">
      <c r="A4" s="4"/>
      <c r="B4" s="5" t="str">
        <f aca="false">"Tilinumero: " &amp; Perustiedot!C4</f>
        <v>Tilinumero: </v>
      </c>
      <c r="C4" s="6"/>
      <c r="D4" s="11"/>
      <c r="E4" s="4"/>
      <c r="F4" s="11"/>
      <c r="G4" s="7"/>
      <c r="H4" s="12" t="s">
        <v>4</v>
      </c>
    </row>
    <row r="5" s="9" customFormat="true" ht="15" hidden="false" customHeight="false" outlineLevel="0" collapsed="false">
      <c r="A5" s="4"/>
      <c r="B5" s="6"/>
      <c r="C5" s="6"/>
      <c r="D5" s="6"/>
      <c r="E5" s="4"/>
      <c r="F5" s="6"/>
      <c r="G5" s="7"/>
      <c r="H5" s="13"/>
    </row>
    <row r="6" customFormat="false" ht="15" hidden="false" customHeight="false" outlineLevel="0" collapsed="false">
      <c r="A6" s="14" t="s">
        <v>5</v>
      </c>
      <c r="B6" s="14"/>
      <c r="C6" s="15" t="s">
        <v>6</v>
      </c>
      <c r="D6" s="16" t="s">
        <v>7</v>
      </c>
      <c r="E6" s="14" t="s">
        <v>8</v>
      </c>
      <c r="F6" s="14"/>
      <c r="G6" s="17" t="s">
        <v>9</v>
      </c>
      <c r="H6" s="16" t="s">
        <v>10</v>
      </c>
    </row>
    <row r="7" customFormat="false" ht="15" hidden="false" customHeight="false" outlineLevel="0" collapsed="false">
      <c r="A7" s="18" t="n">
        <f aca="false">'11'!A7</f>
        <v>3000</v>
      </c>
      <c r="B7" s="19" t="str">
        <f aca="false">'11'!B7</f>
        <v>Osallistumismaksut</v>
      </c>
      <c r="C7" s="20"/>
      <c r="D7" s="21"/>
      <c r="E7" s="18" t="n">
        <f aca="false">'11'!E7</f>
        <v>3006</v>
      </c>
      <c r="F7" s="22" t="str">
        <f aca="false">'11'!F7</f>
        <v>Seuramaksut hallinnolle</v>
      </c>
      <c r="G7" s="20"/>
      <c r="H7" s="21"/>
    </row>
    <row r="8" customFormat="false" ht="15" hidden="false" customHeight="false" outlineLevel="0" collapsed="false">
      <c r="A8" s="18" t="n">
        <f aca="false">'11'!A8</f>
        <v>3002</v>
      </c>
      <c r="B8" s="19" t="str">
        <f aca="false">'11'!B8</f>
        <v>Kausimaksut</v>
      </c>
      <c r="C8" s="20"/>
      <c r="D8" s="21"/>
      <c r="E8" s="18" t="n">
        <f aca="false">'11'!E8</f>
        <v>5201</v>
      </c>
      <c r="F8" s="22" t="str">
        <f aca="false">'11'!F8</f>
        <v>Tuomarit ja toimitsijat (Seuran kautta!)</v>
      </c>
      <c r="G8" s="20"/>
      <c r="H8" s="21"/>
    </row>
    <row r="9" customFormat="false" ht="15" hidden="false" customHeight="false" outlineLevel="0" collapsed="false">
      <c r="A9" s="18" t="n">
        <f aca="false">'11'!A9</f>
        <v>3003</v>
      </c>
      <c r="B9" s="19" t="str">
        <f aca="false">'11'!B9</f>
        <v>Omien turnausten tuotot</v>
      </c>
      <c r="C9" s="20"/>
      <c r="D9" s="21"/>
      <c r="E9" s="18" t="n">
        <f aca="false">'11'!E9</f>
        <v>7230</v>
      </c>
      <c r="F9" s="22" t="str">
        <f aca="false">'11'!F9</f>
        <v>Sali- ja kenttävuokrat</v>
      </c>
      <c r="G9" s="20"/>
      <c r="H9" s="21"/>
    </row>
    <row r="10" customFormat="false" ht="15" hidden="false" customHeight="false" outlineLevel="0" collapsed="false">
      <c r="A10" s="18" t="n">
        <f aca="false">'11'!A10</f>
        <v>3004</v>
      </c>
      <c r="B10" s="19" t="str">
        <f aca="false">'11'!B10</f>
        <v>Joukkuemaksut</v>
      </c>
      <c r="C10" s="20"/>
      <c r="D10" s="21"/>
      <c r="E10" s="18" t="n">
        <f aca="false">'11'!E10</f>
        <v>7510</v>
      </c>
      <c r="F10" s="22" t="str">
        <f aca="false">'11'!F10</f>
        <v>Autovuokrat</v>
      </c>
      <c r="G10" s="20"/>
      <c r="H10" s="21"/>
    </row>
    <row r="11" customFormat="false" ht="15" hidden="false" customHeight="false" outlineLevel="0" collapsed="false">
      <c r="A11" s="18" t="n">
        <f aca="false">'11'!A11</f>
        <v>3099</v>
      </c>
      <c r="B11" s="19" t="str">
        <f aca="false">'11'!B11</f>
        <v>Muut tuotot</v>
      </c>
      <c r="C11" s="20"/>
      <c r="D11" s="21"/>
      <c r="E11" s="18" t="n">
        <f aca="false">'11'!E11</f>
        <v>7290</v>
      </c>
      <c r="F11" s="22" t="str">
        <f aca="false">'11'!F11</f>
        <v>Muut vuokrat</v>
      </c>
      <c r="G11" s="20"/>
      <c r="H11" s="21"/>
    </row>
    <row r="12" customFormat="false" ht="15" hidden="false" customHeight="false" outlineLevel="0" collapsed="false">
      <c r="A12" s="18" t="n">
        <f aca="false">'11'!A12</f>
        <v>3006</v>
      </c>
      <c r="B12" s="19" t="str">
        <f aca="false">'11'!B12</f>
        <v>Seuramaksut joukkueet (+/-)</v>
      </c>
      <c r="C12" s="20"/>
      <c r="D12" s="21"/>
      <c r="E12" s="18" t="n">
        <f aca="false">'11'!E12</f>
        <v>7800</v>
      </c>
      <c r="F12" s="22" t="str">
        <f aca="false">'11'!F12</f>
        <v>Matkaliput</v>
      </c>
      <c r="G12" s="20"/>
      <c r="H12" s="21"/>
    </row>
    <row r="13" customFormat="false" ht="15" hidden="false" customHeight="false" outlineLevel="0" collapsed="false">
      <c r="A13" s="18" t="n">
        <f aca="false">'11'!A13</f>
        <v>7840</v>
      </c>
      <c r="B13" s="19" t="str">
        <f aca="false">'11'!B13</f>
        <v>Turnausomavastuut</v>
      </c>
      <c r="C13" s="20" t="n">
        <v>400</v>
      </c>
      <c r="D13" s="21" t="s">
        <v>11</v>
      </c>
      <c r="E13" s="18" t="n">
        <f aca="false">'11'!E13</f>
        <v>7810</v>
      </c>
      <c r="F13" s="22" t="str">
        <f aca="false">'11'!F13</f>
        <v>Päivärahat (Seuran kautta!)</v>
      </c>
      <c r="G13" s="20"/>
      <c r="H13" s="21"/>
    </row>
    <row r="14" customFormat="false" ht="13.8" hidden="false" customHeight="false" outlineLevel="0" collapsed="false">
      <c r="A14" s="18" t="n">
        <f aca="false">'11'!A14</f>
        <v>8474</v>
      </c>
      <c r="B14" s="19" t="str">
        <f aca="false">'11'!B14</f>
        <v>Varusteomavastuut</v>
      </c>
      <c r="C14" s="20"/>
      <c r="D14" s="21"/>
      <c r="E14" s="18" t="n">
        <f aca="false">'11'!E14</f>
        <v>7821</v>
      </c>
      <c r="F14" s="22" t="str">
        <f aca="false">'11'!F14</f>
        <v>Kilometrikorvaukset (Seuran kautta!)</v>
      </c>
      <c r="G14" s="20"/>
      <c r="H14" s="21"/>
    </row>
    <row r="15" customFormat="false" ht="15" hidden="false" customHeight="false" outlineLevel="0" collapsed="false">
      <c r="A15" s="18" t="n">
        <f aca="false">'11'!A15</f>
        <v>3099</v>
      </c>
      <c r="B15" s="19" t="str">
        <f aca="false">'11'!B15</f>
        <v>Muut tuotot</v>
      </c>
      <c r="C15" s="20"/>
      <c r="D15" s="23"/>
      <c r="E15" s="18" t="n">
        <f aca="false">'11'!E15</f>
        <v>7830</v>
      </c>
      <c r="F15" s="22" t="str">
        <f aca="false">'11'!F15</f>
        <v>Majoitus- ja ruokailut</v>
      </c>
      <c r="G15" s="20"/>
      <c r="H15" s="21"/>
    </row>
    <row r="16" customFormat="false" ht="15" hidden="false" customHeight="false" outlineLevel="0" collapsed="false">
      <c r="A16" s="18" t="n">
        <f aca="false">'11'!A16</f>
        <v>9001</v>
      </c>
      <c r="B16" s="19" t="str">
        <f aca="false">'11'!B16</f>
        <v>Jäsenmaksut</v>
      </c>
      <c r="C16" s="20"/>
      <c r="D16" s="23"/>
      <c r="E16" s="18" t="n">
        <f aca="false">'11'!E16</f>
        <v>7890</v>
      </c>
      <c r="F16" s="22" t="str">
        <f aca="false">'11'!F16</f>
        <v>Muut matkakulut</v>
      </c>
      <c r="G16" s="20" t="n">
        <v>250</v>
      </c>
      <c r="H16" s="21" t="n">
        <v>2.5</v>
      </c>
    </row>
    <row r="17" customFormat="false" ht="13.8" hidden="false" customHeight="false" outlineLevel="0" collapsed="false">
      <c r="A17" s="18" t="n">
        <f aca="false">'11'!A17</f>
        <v>9020</v>
      </c>
      <c r="B17" s="19" t="str">
        <f aca="false">'11'!B17</f>
        <v>Ilmoitus ja mainostuotot</v>
      </c>
      <c r="C17" s="20"/>
      <c r="D17" s="23"/>
      <c r="E17" s="18" t="n">
        <v>8375</v>
      </c>
      <c r="F17" s="22" t="s">
        <v>12</v>
      </c>
      <c r="G17" s="20"/>
      <c r="H17" s="24" t="s">
        <v>13</v>
      </c>
    </row>
    <row r="18" customFormat="false" ht="13.8" hidden="false" customHeight="false" outlineLevel="0" collapsed="false">
      <c r="A18" s="18" t="n">
        <f aca="false">'11'!A18</f>
        <v>9027</v>
      </c>
      <c r="B18" s="19" t="str">
        <f aca="false">'11'!B18</f>
        <v>Puffettimyynti</v>
      </c>
      <c r="C18" s="20"/>
      <c r="D18" s="23"/>
      <c r="E18" s="18" t="n">
        <f aca="false">'11'!E18</f>
        <v>8380</v>
      </c>
      <c r="F18" s="22" t="str">
        <f aca="false">'11'!F18</f>
        <v>Kuljetuspalvelut</v>
      </c>
      <c r="G18" s="20"/>
      <c r="H18" s="21"/>
    </row>
    <row r="19" customFormat="false" ht="13.8" hidden="false" customHeight="false" outlineLevel="0" collapsed="false">
      <c r="A19" s="18" t="n">
        <f aca="false">'11'!A19</f>
        <v>9028</v>
      </c>
      <c r="B19" s="19" t="str">
        <f aca="false">'11'!B19</f>
        <v>Arpatuotot</v>
      </c>
      <c r="C19" s="20"/>
      <c r="D19" s="23"/>
      <c r="E19" s="18" t="n">
        <f aca="false">'11'!E19</f>
        <v>8385</v>
      </c>
      <c r="F19" s="22" t="str">
        <f aca="false">'11'!F19</f>
        <v>Lajipalvelut</v>
      </c>
      <c r="G19" s="20"/>
      <c r="H19" s="21"/>
    </row>
    <row r="20" customFormat="false" ht="13.8" hidden="false" customHeight="false" outlineLevel="0" collapsed="false">
      <c r="A20" s="18" t="n">
        <f aca="false">'11'!A20</f>
        <v>9030</v>
      </c>
      <c r="B20" s="19" t="str">
        <f aca="false">'11'!B20</f>
        <v>Lahjoitukset</v>
      </c>
      <c r="C20" s="20"/>
      <c r="D20" s="23"/>
      <c r="E20" s="18" t="n">
        <v>8390</v>
      </c>
      <c r="F20" s="22" t="s">
        <v>14</v>
      </c>
      <c r="G20" s="20"/>
      <c r="H20" s="24" t="s">
        <v>15</v>
      </c>
    </row>
    <row r="21" customFormat="false" ht="13.8" hidden="false" customHeight="false" outlineLevel="0" collapsed="false">
      <c r="A21" s="18" t="n">
        <f aca="false">'11'!A21</f>
        <v>9040</v>
      </c>
      <c r="B21" s="19" t="str">
        <f aca="false">'11'!B21</f>
        <v>Talkootoiminnan tuotot</v>
      </c>
      <c r="C21" s="20"/>
      <c r="D21" s="23"/>
      <c r="E21" s="18" t="n">
        <f aca="false">'11'!E21</f>
        <v>8410</v>
      </c>
      <c r="F21" s="22" t="str">
        <f aca="false">'11'!F21</f>
        <v>Muut ostetut palvelut</v>
      </c>
      <c r="G21" s="20"/>
      <c r="H21" s="21"/>
    </row>
    <row r="22" customFormat="false" ht="13.8" hidden="false" customHeight="false" outlineLevel="0" collapsed="false">
      <c r="A22" s="18" t="n">
        <f aca="false">'11'!A22</f>
        <v>9045</v>
      </c>
      <c r="B22" s="19" t="str">
        <f aca="false">'11'!B22</f>
        <v>Yhteistyösopimukset</v>
      </c>
      <c r="C22" s="20"/>
      <c r="D22" s="23"/>
      <c r="E22" s="18" t="n">
        <f aca="false">'11'!E22</f>
        <v>7970</v>
      </c>
      <c r="F22" s="22" t="str">
        <f aca="false">'11'!F22</f>
        <v>Kulut omasta tarjoilusta</v>
      </c>
      <c r="G22" s="20"/>
      <c r="H22" s="21"/>
    </row>
    <row r="23" customFormat="false" ht="13.8" hidden="false" customHeight="false" outlineLevel="0" collapsed="false">
      <c r="A23" s="18" t="n">
        <f aca="false">'11'!A23</f>
        <v>9046</v>
      </c>
      <c r="B23" s="19" t="str">
        <f aca="false">'11'!B23</f>
        <v>Myynti 0%</v>
      </c>
      <c r="C23" s="20"/>
      <c r="D23" s="23"/>
      <c r="E23" s="18" t="n">
        <f aca="false">'11'!E23</f>
        <v>8452</v>
      </c>
      <c r="F23" s="22" t="str">
        <f aca="false">'11'!F23</f>
        <v>Muut materiaalikulut</v>
      </c>
      <c r="G23" s="20"/>
      <c r="H23" s="21"/>
    </row>
    <row r="24" customFormat="false" ht="13.8" hidden="false" customHeight="false" outlineLevel="0" collapsed="false">
      <c r="A24" s="18" t="n">
        <f aca="false">'11'!A24</f>
        <v>9047</v>
      </c>
      <c r="B24" s="19" t="str">
        <f aca="false">'11'!B24</f>
        <v>Fanituotemyynti</v>
      </c>
      <c r="C24" s="20"/>
      <c r="D24" s="23"/>
      <c r="E24" s="18" t="n">
        <f aca="false">'11'!E24</f>
        <v>8460</v>
      </c>
      <c r="F24" s="22" t="str">
        <f aca="false">'11'!F24</f>
        <v>Sarjamaksut</v>
      </c>
      <c r="G24" s="20"/>
      <c r="H24" s="21"/>
    </row>
    <row r="25" customFormat="false" ht="13.8" hidden="false" customHeight="false" outlineLevel="0" collapsed="false">
      <c r="A25" s="18" t="n">
        <f aca="false">'11'!A25</f>
        <v>8599</v>
      </c>
      <c r="B25" s="19" t="str">
        <f aca="false">'11'!B25</f>
        <v>Sisäiset siirrot  (+)</v>
      </c>
      <c r="C25" s="20"/>
      <c r="D25" s="23"/>
      <c r="E25" s="18" t="n">
        <f aca="false">'11'!E25</f>
        <v>8454</v>
      </c>
      <c r="F25" s="22" t="str">
        <f aca="false">'11'!F25</f>
        <v>Osanottomaksut koulutus</v>
      </c>
      <c r="G25" s="20"/>
      <c r="H25" s="21"/>
    </row>
    <row r="26" customFormat="false" ht="13.8" hidden="false" customHeight="false" outlineLevel="0" collapsed="false">
      <c r="A26" s="18" t="n">
        <f aca="false">'11'!A26</f>
        <v>1800</v>
      </c>
      <c r="B26" s="19" t="str">
        <f aca="false">'11'!B26</f>
        <v>Siirtosaamiset</v>
      </c>
      <c r="C26" s="20"/>
      <c r="D26" s="23"/>
      <c r="E26" s="18" t="n">
        <f aca="false">'11'!E26</f>
        <v>8453</v>
      </c>
      <c r="F26" s="22" t="str">
        <f aca="false">'11'!F26</f>
        <v>Osanottomaksut turnaukset/leirit</v>
      </c>
      <c r="G26" s="20"/>
      <c r="H26" s="21"/>
    </row>
    <row r="27" customFormat="false" ht="13.8" hidden="false" customHeight="false" outlineLevel="0" collapsed="false">
      <c r="A27" s="25"/>
      <c r="B27" s="26" t="s">
        <v>16</v>
      </c>
      <c r="C27" s="27" t="n">
        <f aca="false">SUM(C7:C26)</f>
        <v>400</v>
      </c>
      <c r="E27" s="18" t="n">
        <f aca="false">'11'!E27</f>
        <v>8464</v>
      </c>
      <c r="F27" s="22" t="str">
        <f aca="false">'11'!F27</f>
        <v>Muut osallistumismaksut</v>
      </c>
      <c r="G27" s="20"/>
      <c r="H27" s="21"/>
    </row>
    <row r="28" customFormat="false" ht="13.8" hidden="false" customHeight="false" outlineLevel="0" collapsed="false">
      <c r="B28" s="28"/>
      <c r="C28" s="29"/>
      <c r="E28" s="18" t="n">
        <f aca="false">'11'!E28</f>
        <v>8470</v>
      </c>
      <c r="F28" s="22" t="str">
        <f aca="false">'11'!F28</f>
        <v>Varusteet ja välineet</v>
      </c>
      <c r="G28" s="20"/>
      <c r="H28" s="21"/>
    </row>
    <row r="29" customFormat="false" ht="13.8" hidden="false" customHeight="false" outlineLevel="0" collapsed="false">
      <c r="C29" s="3"/>
      <c r="E29" s="18" t="n">
        <f aca="false">'11'!E29</f>
        <v>8500</v>
      </c>
      <c r="F29" s="22" t="str">
        <f aca="false">'11'!F29</f>
        <v>Kokous- ja neuvottelukulut</v>
      </c>
      <c r="G29" s="20"/>
      <c r="H29" s="21"/>
    </row>
    <row r="30" customFormat="false" ht="13.8" hidden="false" customHeight="false" outlineLevel="0" collapsed="false">
      <c r="B30" s="19" t="s">
        <v>17</v>
      </c>
      <c r="C30" s="20"/>
      <c r="D30" s="30"/>
      <c r="E30" s="18" t="n">
        <f aca="false">'11'!E30</f>
        <v>8501</v>
      </c>
      <c r="F30" s="22" t="str">
        <f aca="false">'11'!F30</f>
        <v>Postikulut</v>
      </c>
      <c r="G30" s="20"/>
      <c r="H30" s="21"/>
    </row>
    <row r="31" customFormat="false" ht="13.8" hidden="false" customHeight="false" outlineLevel="0" collapsed="false">
      <c r="B31" s="19" t="s">
        <v>18</v>
      </c>
      <c r="C31" s="20"/>
      <c r="D31" s="30"/>
      <c r="E31" s="18" t="n">
        <f aca="false">'11'!E31</f>
        <v>8505</v>
      </c>
      <c r="F31" s="22" t="str">
        <f aca="false">'11'!F31</f>
        <v>Kopionti/toimistotarvikkeet</v>
      </c>
      <c r="G31" s="20"/>
      <c r="H31" s="21"/>
    </row>
    <row r="32" customFormat="false" ht="13.8" hidden="false" customHeight="false" outlineLevel="0" collapsed="false">
      <c r="C32" s="3"/>
      <c r="E32" s="18" t="n">
        <f aca="false">'11'!E32</f>
        <v>8512</v>
      </c>
      <c r="F32" s="22" t="str">
        <f aca="false">'11'!F32</f>
        <v>Palkinnot</v>
      </c>
      <c r="G32" s="20"/>
      <c r="H32" s="21"/>
    </row>
    <row r="33" customFormat="false" ht="13.8" hidden="false" customHeight="false" outlineLevel="0" collapsed="false">
      <c r="B33" s="31" t="s">
        <v>19</v>
      </c>
      <c r="C33" s="32" t="n">
        <v>200</v>
      </c>
      <c r="E33" s="18" t="n">
        <f aca="false">'11'!E33</f>
        <v>8528</v>
      </c>
      <c r="F33" s="22" t="str">
        <f aca="false">'11'!F33</f>
        <v>Omien turnausten kulut</v>
      </c>
      <c r="G33" s="20"/>
      <c r="H33" s="21"/>
    </row>
    <row r="34" customFormat="false" ht="13.8" hidden="false" customHeight="false" outlineLevel="0" collapsed="false">
      <c r="B34" s="31" t="s">
        <v>20</v>
      </c>
      <c r="C34" s="33" t="n">
        <f aca="false">C27+C30</f>
        <v>400</v>
      </c>
      <c r="E34" s="18" t="n">
        <f aca="false">'11'!E34</f>
        <v>8515</v>
      </c>
      <c r="F34" s="22" t="str">
        <f aca="false">'11'!F34</f>
        <v>Pankinkulut</v>
      </c>
      <c r="G34" s="20" t="n">
        <v>6.5</v>
      </c>
      <c r="H34" s="21"/>
    </row>
    <row r="35" customFormat="false" ht="13.8" hidden="false" customHeight="false" outlineLevel="0" collapsed="false">
      <c r="B35" s="31" t="s">
        <v>21</v>
      </c>
      <c r="C35" s="34" t="n">
        <f aca="false">G45+C31</f>
        <v>256.5</v>
      </c>
      <c r="E35" s="18" t="n">
        <f aca="false">'11'!E35</f>
        <v>8522</v>
      </c>
      <c r="F35" s="22" t="str">
        <f aca="false">'11'!F35</f>
        <v>Siirtomaksut/lisenssit yms.</v>
      </c>
      <c r="G35" s="20"/>
      <c r="H35" s="21"/>
    </row>
    <row r="36" customFormat="false" ht="13.8" hidden="false" customHeight="false" outlineLevel="0" collapsed="false">
      <c r="B36" s="31" t="s">
        <v>22</v>
      </c>
      <c r="C36" s="35" t="n">
        <f aca="false">C33+C34-C35</f>
        <v>343.5</v>
      </c>
      <c r="E36" s="18" t="n">
        <f aca="false">'11'!E36</f>
        <v>8518</v>
      </c>
      <c r="F36" s="22" t="str">
        <f aca="false">'11'!F36</f>
        <v>Ensiapu-, terveydenhoito</v>
      </c>
      <c r="G36" s="20"/>
      <c r="H36" s="21"/>
    </row>
    <row r="37" customFormat="false" ht="13.8" hidden="false" customHeight="false" outlineLevel="0" collapsed="false">
      <c r="B37" s="36"/>
      <c r="E37" s="18" t="n">
        <f aca="false">'11'!E37</f>
        <v>8513</v>
      </c>
      <c r="F37" s="22" t="str">
        <f aca="false">'11'!F37</f>
        <v>Huomionosoitukset</v>
      </c>
      <c r="G37" s="20"/>
      <c r="H37" s="21"/>
    </row>
    <row r="38" customFormat="false" ht="13.8" hidden="false" customHeight="false" outlineLevel="0" collapsed="false">
      <c r="B38" s="37" t="s">
        <v>23</v>
      </c>
      <c r="E38" s="18" t="n">
        <f aca="false">'11'!E38</f>
        <v>8520</v>
      </c>
      <c r="F38" s="22" t="str">
        <f aca="false">'11'!F38</f>
        <v>Virkistys- ja päättäjäiskulut</v>
      </c>
      <c r="G38" s="20"/>
      <c r="H38" s="21"/>
    </row>
    <row r="39" customFormat="false" ht="13.8" hidden="false" customHeight="false" outlineLevel="0" collapsed="false">
      <c r="B39" s="37"/>
      <c r="E39" s="18" t="n">
        <f aca="false">'11'!E39</f>
        <v>8599</v>
      </c>
      <c r="F39" s="22" t="str">
        <f aca="false">'11'!F39</f>
        <v>Sisäiset siirrot  (-)</v>
      </c>
      <c r="G39" s="20"/>
      <c r="H39" s="21"/>
    </row>
    <row r="40" customFormat="false" ht="13.8" hidden="false" customHeight="false" outlineLevel="0" collapsed="false">
      <c r="B40" s="38"/>
      <c r="E40" s="18" t="n">
        <f aca="false">'11'!E40</f>
        <v>9067</v>
      </c>
      <c r="F40" s="22" t="str">
        <f aca="false">'11'!F40</f>
        <v>Puffettikulut</v>
      </c>
      <c r="G40" s="20"/>
      <c r="H40" s="21"/>
    </row>
    <row r="41" customFormat="false" ht="13.8" hidden="false" customHeight="false" outlineLevel="0" collapsed="false">
      <c r="B41" s="38"/>
      <c r="D41" s="39"/>
      <c r="E41" s="18" t="n">
        <f aca="false">'11'!E41</f>
        <v>9063</v>
      </c>
      <c r="F41" s="22" t="str">
        <f aca="false">'11'!F41</f>
        <v>Arpajaiskulut</v>
      </c>
      <c r="G41" s="20"/>
      <c r="H41" s="21"/>
    </row>
    <row r="42" customFormat="false" ht="13.8" hidden="false" customHeight="false" outlineLevel="0" collapsed="false">
      <c r="B42" s="39" t="s">
        <v>24</v>
      </c>
      <c r="E42" s="18" t="n">
        <f aca="false">'11'!E42</f>
        <v>9065</v>
      </c>
      <c r="F42" s="22" t="str">
        <f aca="false">'11'!F42</f>
        <v>Talkootoiminnan kulut</v>
      </c>
      <c r="G42" s="20"/>
      <c r="H42" s="21"/>
    </row>
    <row r="43" customFormat="false" ht="13.8" hidden="false" customHeight="false" outlineLevel="0" collapsed="false">
      <c r="B43" s="2" t="s">
        <v>25</v>
      </c>
      <c r="D43" s="39"/>
      <c r="E43" s="18" t="n">
        <f aca="false">'11'!E43</f>
        <v>9056</v>
      </c>
      <c r="F43" s="22" t="str">
        <f aca="false">'11'!F43</f>
        <v>Ostot 0%</v>
      </c>
      <c r="G43" s="20"/>
      <c r="H43" s="21"/>
    </row>
    <row r="44" customFormat="false" ht="13.8" hidden="false" customHeight="false" outlineLevel="0" collapsed="false">
      <c r="B44" s="39" t="s">
        <v>26</v>
      </c>
      <c r="E44" s="18" t="n">
        <f aca="false">'11'!E44</f>
        <v>2951</v>
      </c>
      <c r="F44" s="22" t="str">
        <f aca="false">'11'!F44</f>
        <v>Siirtovelat</v>
      </c>
      <c r="G44" s="20"/>
      <c r="H44" s="21"/>
    </row>
    <row r="45" customFormat="false" ht="13.8" hidden="false" customHeight="false" outlineLevel="0" collapsed="false">
      <c r="E45" s="25"/>
      <c r="F45" s="26" t="s">
        <v>16</v>
      </c>
      <c r="G45" s="27" t="n">
        <f aca="false">SUM(G7:G44)</f>
        <v>256.5</v>
      </c>
    </row>
  </sheetData>
  <sheetProtection sheet="true" objects="true" scenarios="true" selectLockedCells="true" selectUnlockedCells="true"/>
  <mergeCells count="3">
    <mergeCell ref="A6:B6"/>
    <mergeCell ref="E6:F6"/>
    <mergeCell ref="B40:B4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F4" activeCellId="0" sqref="F4"/>
    </sheetView>
  </sheetViews>
  <sheetFormatPr defaultColWidth="6.859375" defaultRowHeight="12.8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2" width="30.7"/>
    <col collapsed="false" customWidth="true" hidden="false" outlineLevel="0" max="3" min="3" style="2" width="9.7"/>
    <col collapsed="false" customWidth="true" hidden="false" outlineLevel="0" max="4" min="4" style="2" width="35.72"/>
    <col collapsed="false" customWidth="true" hidden="false" outlineLevel="0" max="5" min="5" style="1" width="5.71"/>
    <col collapsed="false" customWidth="true" hidden="false" outlineLevel="0" max="6" min="6" style="2" width="30.7"/>
    <col collapsed="false" customWidth="true" hidden="false" outlineLevel="0" max="7" min="7" style="3" width="9.7"/>
    <col collapsed="false" customWidth="true" hidden="false" outlineLevel="0" max="8" min="8" style="2" width="35.72"/>
    <col collapsed="false" customWidth="false" hidden="true" outlineLevel="0" max="1024" min="9" style="2" width="6.85"/>
  </cols>
  <sheetData>
    <row r="1" s="139" customFormat="true" ht="15.6" hidden="false" customHeight="true" outlineLevel="0" collapsed="false">
      <c r="A1" s="220"/>
      <c r="B1" s="138"/>
      <c r="E1" s="220"/>
      <c r="G1" s="221"/>
      <c r="H1" s="8"/>
    </row>
    <row r="2" s="139" customFormat="true" ht="15.6" hidden="false" customHeight="true" outlineLevel="0" collapsed="false">
      <c r="A2" s="220"/>
      <c r="B2" s="138" t="str">
        <f aca="false">Perustiedot!B2</f>
        <v>Oulun Naisfutis ry</v>
      </c>
      <c r="E2" s="220"/>
      <c r="F2" s="139" t="s">
        <v>0</v>
      </c>
      <c r="G2" s="221"/>
      <c r="H2" s="8" t="s">
        <v>1</v>
      </c>
    </row>
    <row r="3" s="139" customFormat="true" ht="15.6" hidden="false" customHeight="true" outlineLevel="0" collapsed="false">
      <c r="A3" s="220"/>
      <c r="B3" s="138" t="str">
        <f aca="false">"Joukkue: " &amp; Perustiedot!C3</f>
        <v>Joukkue:</v>
      </c>
      <c r="D3" s="222"/>
      <c r="E3" s="220"/>
      <c r="F3" s="141" t="s">
        <v>235</v>
      </c>
      <c r="G3" s="221"/>
      <c r="H3" s="8" t="s">
        <v>3</v>
      </c>
    </row>
    <row r="4" s="139" customFormat="true" ht="15.6" hidden="false" customHeight="true" outlineLevel="0" collapsed="false">
      <c r="A4" s="220"/>
      <c r="B4" s="138" t="str">
        <f aca="false">"Tilinumero: " &amp; Perustiedot!C4</f>
        <v>Tilinumero: </v>
      </c>
      <c r="D4" s="223"/>
      <c r="E4" s="220"/>
      <c r="G4" s="221"/>
      <c r="H4" s="12" t="s">
        <v>4</v>
      </c>
    </row>
    <row r="5" s="139" customFormat="true" ht="15.6" hidden="false" customHeight="true" outlineLevel="0" collapsed="false">
      <c r="A5" s="220"/>
      <c r="E5" s="220"/>
      <c r="G5" s="221"/>
      <c r="H5" s="13"/>
    </row>
    <row r="6" customFormat="false" ht="12.8" hidden="false" customHeight="false" outlineLevel="0" collapsed="false">
      <c r="A6" s="14" t="s">
        <v>5</v>
      </c>
      <c r="B6" s="14"/>
      <c r="C6" s="15" t="s">
        <v>6</v>
      </c>
      <c r="D6" s="16" t="s">
        <v>7</v>
      </c>
      <c r="E6" s="14" t="s">
        <v>139</v>
      </c>
      <c r="F6" s="14"/>
      <c r="G6" s="17" t="str">
        <f aca="false">'11'!G6</f>
        <v>€ ( - )</v>
      </c>
      <c r="H6" s="16" t="s">
        <v>10</v>
      </c>
    </row>
    <row r="7" customFormat="false" ht="12.8" hidden="false" customHeight="false" outlineLevel="0" collapsed="false">
      <c r="A7" s="18" t="n">
        <f aca="false">'11'!A7</f>
        <v>3000</v>
      </c>
      <c r="B7" s="19" t="str">
        <f aca="false">'11'!B7</f>
        <v>Osallistumismaksut</v>
      </c>
      <c r="C7" s="212"/>
      <c r="D7" s="184"/>
      <c r="E7" s="18" t="n">
        <f aca="false">'11'!E7</f>
        <v>3006</v>
      </c>
      <c r="F7" s="22" t="str">
        <f aca="false">'11'!F7</f>
        <v>Seuramaksut hallinnolle</v>
      </c>
      <c r="G7" s="150"/>
      <c r="H7" s="184"/>
    </row>
    <row r="8" customFormat="false" ht="12.8" hidden="false" customHeight="false" outlineLevel="0" collapsed="false">
      <c r="A8" s="18" t="n">
        <f aca="false">'11'!A8</f>
        <v>3002</v>
      </c>
      <c r="B8" s="19" t="str">
        <f aca="false">'11'!B8</f>
        <v>Kausimaksut</v>
      </c>
      <c r="C8" s="212"/>
      <c r="D8" s="184"/>
      <c r="E8" s="185" t="n">
        <f aca="false">'11'!E8</f>
        <v>5201</v>
      </c>
      <c r="F8" s="154" t="str">
        <f aca="false">'11'!F8</f>
        <v>Tuomarit ja toimitsijat (Seuran kautta!)</v>
      </c>
      <c r="G8" s="150"/>
      <c r="H8" s="184"/>
    </row>
    <row r="9" customFormat="false" ht="12.8" hidden="false" customHeight="false" outlineLevel="0" collapsed="false">
      <c r="A9" s="18" t="n">
        <f aca="false">'11'!A9</f>
        <v>3003</v>
      </c>
      <c r="B9" s="19" t="str">
        <f aca="false">'11'!B9</f>
        <v>Omien turnausten tuotot</v>
      </c>
      <c r="C9" s="212"/>
      <c r="D9" s="184"/>
      <c r="E9" s="18" t="n">
        <f aca="false">'11'!E9</f>
        <v>7230</v>
      </c>
      <c r="F9" s="22" t="str">
        <f aca="false">'11'!F9</f>
        <v>Sali- ja kenttävuokrat</v>
      </c>
      <c r="G9" s="150"/>
      <c r="H9" s="184"/>
    </row>
    <row r="10" customFormat="false" ht="12.8" hidden="false" customHeight="false" outlineLevel="0" collapsed="false">
      <c r="A10" s="18" t="n">
        <f aca="false">'11'!A10</f>
        <v>3004</v>
      </c>
      <c r="B10" s="19" t="str">
        <f aca="false">'11'!B10</f>
        <v>Joukkuemaksut</v>
      </c>
      <c r="C10" s="212"/>
      <c r="D10" s="184"/>
      <c r="E10" s="18" t="n">
        <f aca="false">'11'!E10</f>
        <v>7510</v>
      </c>
      <c r="F10" s="22" t="str">
        <f aca="false">'11'!F10</f>
        <v>Autovuokrat</v>
      </c>
      <c r="G10" s="150"/>
      <c r="H10" s="184"/>
    </row>
    <row r="11" customFormat="false" ht="12.8" hidden="false" customHeight="false" outlineLevel="0" collapsed="false">
      <c r="A11" s="18" t="n">
        <f aca="false">'11'!A11</f>
        <v>3099</v>
      </c>
      <c r="B11" s="19" t="str">
        <f aca="false">'11'!B11</f>
        <v>Muut tuotot</v>
      </c>
      <c r="C11" s="212"/>
      <c r="D11" s="184"/>
      <c r="E11" s="18" t="n">
        <f aca="false">'11'!E11</f>
        <v>7290</v>
      </c>
      <c r="F11" s="22" t="str">
        <f aca="false">'11'!F11</f>
        <v>Muut vuokrat</v>
      </c>
      <c r="G11" s="150"/>
      <c r="H11" s="184"/>
    </row>
    <row r="12" customFormat="false" ht="12.8" hidden="false" customHeight="false" outlineLevel="0" collapsed="false">
      <c r="A12" s="18" t="n">
        <f aca="false">'11'!A12</f>
        <v>3006</v>
      </c>
      <c r="B12" s="19" t="str">
        <f aca="false">'11'!B12</f>
        <v>Seuramaksut joukkueet (+/-)</v>
      </c>
      <c r="C12" s="212"/>
      <c r="D12" s="184"/>
      <c r="E12" s="18" t="n">
        <f aca="false">'11'!E12</f>
        <v>7800</v>
      </c>
      <c r="F12" s="22" t="str">
        <f aca="false">'11'!F12</f>
        <v>Matkaliput</v>
      </c>
      <c r="G12" s="150"/>
      <c r="H12" s="184"/>
    </row>
    <row r="13" customFormat="false" ht="12.8" hidden="false" customHeight="false" outlineLevel="0" collapsed="false">
      <c r="A13" s="18" t="n">
        <f aca="false">'11'!A13</f>
        <v>7840</v>
      </c>
      <c r="B13" s="19" t="str">
        <f aca="false">'11'!B13</f>
        <v>Turnausomavastuut</v>
      </c>
      <c r="C13" s="212"/>
      <c r="D13" s="184"/>
      <c r="E13" s="185" t="n">
        <f aca="false">'11'!E13</f>
        <v>7810</v>
      </c>
      <c r="F13" s="154" t="str">
        <f aca="false">'11'!F13</f>
        <v>Päivärahat (Seuran kautta!)</v>
      </c>
      <c r="G13" s="150"/>
      <c r="H13" s="184"/>
    </row>
    <row r="14" customFormat="false" ht="12.8" hidden="false" customHeight="false" outlineLevel="0" collapsed="false">
      <c r="A14" s="18" t="n">
        <f aca="false">'11'!A14</f>
        <v>8474</v>
      </c>
      <c r="B14" s="19" t="str">
        <f aca="false">'11'!B14</f>
        <v>Varusteomavastuut</v>
      </c>
      <c r="C14" s="212"/>
      <c r="D14" s="184"/>
      <c r="E14" s="185" t="n">
        <f aca="false">'11'!E14</f>
        <v>7821</v>
      </c>
      <c r="F14" s="154" t="str">
        <f aca="false">'11'!F14</f>
        <v>Kilometrikorvaukset (Seuran kautta!)</v>
      </c>
      <c r="G14" s="150"/>
      <c r="H14" s="184"/>
    </row>
    <row r="15" customFormat="false" ht="12.8" hidden="false" customHeight="false" outlineLevel="0" collapsed="false">
      <c r="A15" s="18" t="n">
        <f aca="false">'11'!A15</f>
        <v>3099</v>
      </c>
      <c r="B15" s="19" t="str">
        <f aca="false">'11'!B15</f>
        <v>Muut tuotot</v>
      </c>
      <c r="C15" s="212"/>
      <c r="D15" s="184"/>
      <c r="E15" s="18" t="n">
        <f aca="false">'11'!E15</f>
        <v>7830</v>
      </c>
      <c r="F15" s="22" t="str">
        <f aca="false">'11'!F15</f>
        <v>Majoitus- ja ruokailut</v>
      </c>
      <c r="G15" s="150"/>
      <c r="H15" s="184"/>
    </row>
    <row r="16" customFormat="false" ht="12.8" hidden="false" customHeight="false" outlineLevel="0" collapsed="false">
      <c r="A16" s="18" t="n">
        <f aca="false">'11'!A16</f>
        <v>9001</v>
      </c>
      <c r="B16" s="19" t="str">
        <f aca="false">'11'!B16</f>
        <v>Jäsenmaksut</v>
      </c>
      <c r="C16" s="212"/>
      <c r="D16" s="184"/>
      <c r="E16" s="18" t="n">
        <f aca="false">'11'!E16</f>
        <v>7890</v>
      </c>
      <c r="F16" s="22" t="str">
        <f aca="false">'11'!F16</f>
        <v>Muut matkakulut</v>
      </c>
      <c r="G16" s="150"/>
      <c r="H16" s="184"/>
    </row>
    <row r="17" customFormat="false" ht="12.8" hidden="false" customHeight="false" outlineLevel="0" collapsed="false">
      <c r="A17" s="18" t="n">
        <f aca="false">'11'!A17</f>
        <v>9020</v>
      </c>
      <c r="B17" s="19" t="str">
        <f aca="false">'11'!B17</f>
        <v>Ilmoitus ja mainostuotot</v>
      </c>
      <c r="C17" s="212"/>
      <c r="D17" s="184"/>
      <c r="E17" s="18" t="n">
        <v>8375</v>
      </c>
      <c r="F17" s="22" t="s">
        <v>12</v>
      </c>
      <c r="G17" s="150"/>
      <c r="H17" s="184"/>
    </row>
    <row r="18" customFormat="false" ht="12.8" hidden="false" customHeight="false" outlineLevel="0" collapsed="false">
      <c r="A18" s="18" t="n">
        <f aca="false">'11'!A18</f>
        <v>9027</v>
      </c>
      <c r="B18" s="19" t="str">
        <f aca="false">'11'!B18</f>
        <v>Puffettimyynti</v>
      </c>
      <c r="C18" s="212"/>
      <c r="D18" s="184"/>
      <c r="E18" s="18" t="n">
        <f aca="false">'11'!E18</f>
        <v>8380</v>
      </c>
      <c r="F18" s="22" t="str">
        <f aca="false">'11'!F18</f>
        <v>Kuljetuspalvelut</v>
      </c>
      <c r="G18" s="150"/>
      <c r="H18" s="184"/>
    </row>
    <row r="19" customFormat="false" ht="12.8" hidden="false" customHeight="false" outlineLevel="0" collapsed="false">
      <c r="A19" s="18" t="n">
        <f aca="false">'11'!A19</f>
        <v>9028</v>
      </c>
      <c r="B19" s="19" t="str">
        <f aca="false">'11'!B19</f>
        <v>Arpatuotot</v>
      </c>
      <c r="C19" s="212"/>
      <c r="D19" s="184"/>
      <c r="E19" s="18" t="n">
        <f aca="false">'11'!E19</f>
        <v>8385</v>
      </c>
      <c r="F19" s="22" t="str">
        <f aca="false">'11'!F19</f>
        <v>Lajipalvelut</v>
      </c>
      <c r="G19" s="150"/>
      <c r="H19" s="184"/>
    </row>
    <row r="20" customFormat="false" ht="12.8" hidden="false" customHeight="false" outlineLevel="0" collapsed="false">
      <c r="A20" s="18" t="n">
        <f aca="false">'11'!A20</f>
        <v>9030</v>
      </c>
      <c r="B20" s="19" t="str">
        <f aca="false">'11'!B20</f>
        <v>Lahjoitukset</v>
      </c>
      <c r="C20" s="212"/>
      <c r="D20" s="184"/>
      <c r="E20" s="18" t="n">
        <f aca="false">'11'!E20</f>
        <v>8390</v>
      </c>
      <c r="F20" s="22" t="str">
        <f aca="false">'11'!F20</f>
        <v>Koulutuspalvelut</v>
      </c>
      <c r="G20" s="150"/>
      <c r="H20" s="184"/>
    </row>
    <row r="21" customFormat="false" ht="12.8" hidden="false" customHeight="false" outlineLevel="0" collapsed="false">
      <c r="A21" s="18" t="n">
        <f aca="false">'11'!A21</f>
        <v>9040</v>
      </c>
      <c r="B21" s="19" t="str">
        <f aca="false">'11'!B21</f>
        <v>Talkootoiminnan tuotot</v>
      </c>
      <c r="C21" s="212"/>
      <c r="D21" s="184"/>
      <c r="E21" s="18" t="n">
        <f aca="false">'11'!E21</f>
        <v>8410</v>
      </c>
      <c r="F21" s="22" t="str">
        <f aca="false">'11'!F21</f>
        <v>Muut ostetut palvelut</v>
      </c>
      <c r="G21" s="150"/>
      <c r="H21" s="184"/>
    </row>
    <row r="22" customFormat="false" ht="12.8" hidden="false" customHeight="false" outlineLevel="0" collapsed="false">
      <c r="A22" s="18" t="n">
        <f aca="false">'11'!A22</f>
        <v>9045</v>
      </c>
      <c r="B22" s="19" t="str">
        <f aca="false">'11'!B22</f>
        <v>Yhteistyösopimukset</v>
      </c>
      <c r="C22" s="212"/>
      <c r="D22" s="184"/>
      <c r="E22" s="18" t="n">
        <f aca="false">'11'!E22</f>
        <v>7970</v>
      </c>
      <c r="F22" s="22" t="str">
        <f aca="false">'11'!F22</f>
        <v>Kulut omasta tarjoilusta</v>
      </c>
      <c r="G22" s="150"/>
      <c r="H22" s="184"/>
    </row>
    <row r="23" customFormat="false" ht="12.8" hidden="false" customHeight="false" outlineLevel="0" collapsed="false">
      <c r="A23" s="18" t="n">
        <f aca="false">'11'!A23</f>
        <v>9046</v>
      </c>
      <c r="B23" s="19" t="str">
        <f aca="false">'11'!B23</f>
        <v>Myynti 0%</v>
      </c>
      <c r="C23" s="212"/>
      <c r="D23" s="184"/>
      <c r="E23" s="18" t="n">
        <f aca="false">'11'!E23</f>
        <v>8452</v>
      </c>
      <c r="F23" s="22" t="str">
        <f aca="false">'11'!F23</f>
        <v>Muut materiaalikulut</v>
      </c>
      <c r="G23" s="150"/>
      <c r="H23" s="184"/>
    </row>
    <row r="24" customFormat="false" ht="12.8" hidden="false" customHeight="false" outlineLevel="0" collapsed="false">
      <c r="A24" s="18" t="n">
        <f aca="false">'11'!A24</f>
        <v>9047</v>
      </c>
      <c r="B24" s="19" t="str">
        <f aca="false">'11'!B24</f>
        <v>Fanituotemyynti</v>
      </c>
      <c r="C24" s="212"/>
      <c r="D24" s="184"/>
      <c r="E24" s="18" t="n">
        <f aca="false">'11'!E24</f>
        <v>8460</v>
      </c>
      <c r="F24" s="22" t="str">
        <f aca="false">'11'!F24</f>
        <v>Sarjamaksut</v>
      </c>
      <c r="G24" s="150"/>
      <c r="H24" s="184"/>
    </row>
    <row r="25" customFormat="false" ht="12.8" hidden="false" customHeight="false" outlineLevel="0" collapsed="false">
      <c r="A25" s="189" t="n">
        <f aca="false">'11'!A25</f>
        <v>8599</v>
      </c>
      <c r="B25" s="213" t="str">
        <f aca="false">'11'!B25</f>
        <v>Sisäiset siirrot  (+)</v>
      </c>
      <c r="C25" s="212"/>
      <c r="D25" s="184"/>
      <c r="E25" s="18" t="n">
        <f aca="false">'11'!E25</f>
        <v>8454</v>
      </c>
      <c r="F25" s="22" t="str">
        <f aca="false">'11'!F25</f>
        <v>Osanottomaksut koulutus</v>
      </c>
      <c r="G25" s="150"/>
      <c r="H25" s="184"/>
    </row>
    <row r="26" customFormat="false" ht="12.8" hidden="false" customHeight="false" outlineLevel="0" collapsed="false">
      <c r="A26" s="18" t="n">
        <f aca="false">'11'!A26</f>
        <v>1800</v>
      </c>
      <c r="B26" s="19" t="str">
        <f aca="false">'11'!B26</f>
        <v>Siirtosaamiset</v>
      </c>
      <c r="C26" s="212"/>
      <c r="D26" s="184"/>
      <c r="E26" s="18" t="n">
        <f aca="false">'11'!E26</f>
        <v>8453</v>
      </c>
      <c r="F26" s="22" t="str">
        <f aca="false">'11'!F26</f>
        <v>Osanottomaksut turnaukset/leirit</v>
      </c>
      <c r="G26" s="150"/>
      <c r="H26" s="184"/>
    </row>
    <row r="27" customFormat="false" ht="12.8" hidden="false" customHeight="false" outlineLevel="0" collapsed="false">
      <c r="A27" s="25"/>
      <c r="B27" s="26" t="s">
        <v>16</v>
      </c>
      <c r="C27" s="27" t="n">
        <f aca="false">SUM(C7:C26)</f>
        <v>0</v>
      </c>
      <c r="D27" s="89"/>
      <c r="E27" s="18" t="n">
        <f aca="false">'11'!E27</f>
        <v>8464</v>
      </c>
      <c r="F27" s="22" t="str">
        <f aca="false">'11'!F27</f>
        <v>Muut osallistumismaksut</v>
      </c>
      <c r="G27" s="150"/>
      <c r="H27" s="184"/>
    </row>
    <row r="28" customFormat="false" ht="12.8" hidden="false" customHeight="false" outlineLevel="0" collapsed="false">
      <c r="B28" s="28"/>
      <c r="C28" s="29"/>
      <c r="D28" s="89"/>
      <c r="E28" s="18" t="n">
        <f aca="false">'11'!E28</f>
        <v>8470</v>
      </c>
      <c r="F28" s="22" t="str">
        <f aca="false">'11'!F28</f>
        <v>Varusteet ja välineet</v>
      </c>
      <c r="G28" s="150"/>
      <c r="H28" s="184"/>
    </row>
    <row r="29" customFormat="false" ht="12.8" hidden="false" customHeight="false" outlineLevel="0" collapsed="false">
      <c r="C29" s="3"/>
      <c r="D29" s="89"/>
      <c r="E29" s="18" t="n">
        <f aca="false">'11'!E29</f>
        <v>8500</v>
      </c>
      <c r="F29" s="22" t="str">
        <f aca="false">'11'!F29</f>
        <v>Kokous- ja neuvottelukulut</v>
      </c>
      <c r="G29" s="150"/>
      <c r="H29" s="184"/>
    </row>
    <row r="30" customFormat="false" ht="12.8" hidden="false" customHeight="false" outlineLevel="0" collapsed="false">
      <c r="B30" s="19" t="s">
        <v>17</v>
      </c>
      <c r="C30" s="212"/>
      <c r="D30" s="188"/>
      <c r="E30" s="18" t="n">
        <f aca="false">'11'!E30</f>
        <v>8501</v>
      </c>
      <c r="F30" s="22" t="str">
        <f aca="false">'11'!F30</f>
        <v>Postikulut</v>
      </c>
      <c r="G30" s="150"/>
      <c r="H30" s="184"/>
    </row>
    <row r="31" customFormat="false" ht="12.8" hidden="false" customHeight="false" outlineLevel="0" collapsed="false">
      <c r="B31" s="19" t="s">
        <v>18</v>
      </c>
      <c r="C31" s="212"/>
      <c r="D31" s="188"/>
      <c r="E31" s="18" t="n">
        <f aca="false">'11'!E31</f>
        <v>8505</v>
      </c>
      <c r="F31" s="22" t="str">
        <f aca="false">'11'!F31</f>
        <v>Kopionti/toimistotarvikkeet</v>
      </c>
      <c r="G31" s="150"/>
      <c r="H31" s="184"/>
    </row>
    <row r="32" customFormat="false" ht="12.8" hidden="false" customHeight="false" outlineLevel="0" collapsed="false">
      <c r="C32" s="3"/>
      <c r="E32" s="18" t="n">
        <f aca="false">'11'!E32</f>
        <v>8512</v>
      </c>
      <c r="F32" s="22" t="str">
        <f aca="false">'11'!F32</f>
        <v>Palkinnot</v>
      </c>
      <c r="G32" s="150"/>
      <c r="H32" s="184"/>
    </row>
    <row r="33" customFormat="false" ht="12.8" hidden="false" customHeight="false" outlineLevel="0" collapsed="false">
      <c r="B33" s="31" t="s">
        <v>19</v>
      </c>
      <c r="C33" s="163" t="n">
        <f aca="false">'02'!C36</f>
        <v>0</v>
      </c>
      <c r="E33" s="18" t="n">
        <f aca="false">'11'!E33</f>
        <v>8528</v>
      </c>
      <c r="F33" s="22" t="str">
        <f aca="false">'11'!F33</f>
        <v>Omien turnausten kulut</v>
      </c>
      <c r="G33" s="150"/>
      <c r="H33" s="184"/>
    </row>
    <row r="34" customFormat="false" ht="12.8" hidden="false" customHeight="false" outlineLevel="0" collapsed="false">
      <c r="B34" s="31" t="s">
        <v>20</v>
      </c>
      <c r="C34" s="33" t="n">
        <f aca="false">C27+C30</f>
        <v>0</v>
      </c>
      <c r="E34" s="18" t="n">
        <f aca="false">'11'!E34</f>
        <v>8515</v>
      </c>
      <c r="F34" s="22" t="str">
        <f aca="false">'11'!F34</f>
        <v>Pankinkulut</v>
      </c>
      <c r="G34" s="150"/>
      <c r="H34" s="184"/>
    </row>
    <row r="35" customFormat="false" ht="12.8" hidden="false" customHeight="false" outlineLevel="0" collapsed="false">
      <c r="B35" s="31" t="s">
        <v>21</v>
      </c>
      <c r="C35" s="33" t="n">
        <f aca="false">G45+C31</f>
        <v>0</v>
      </c>
      <c r="E35" s="18" t="n">
        <f aca="false">'11'!E35</f>
        <v>8522</v>
      </c>
      <c r="F35" s="22" t="str">
        <f aca="false">'11'!F35</f>
        <v>Siirtomaksut/lisenssit yms.</v>
      </c>
      <c r="G35" s="150"/>
      <c r="H35" s="184"/>
    </row>
    <row r="36" customFormat="false" ht="12.8" hidden="false" customHeight="false" outlineLevel="0" collapsed="false">
      <c r="B36" s="31" t="s">
        <v>22</v>
      </c>
      <c r="C36" s="35" t="n">
        <f aca="false">C33+C34-C35</f>
        <v>0</v>
      </c>
      <c r="E36" s="18" t="n">
        <f aca="false">'11'!E36</f>
        <v>8518</v>
      </c>
      <c r="F36" s="22" t="str">
        <f aca="false">'11'!F36</f>
        <v>Ensiapu-, terveydenhoito</v>
      </c>
      <c r="G36" s="150"/>
      <c r="H36" s="184"/>
    </row>
    <row r="37" customFormat="false" ht="12.8" hidden="false" customHeight="false" outlineLevel="0" collapsed="false">
      <c r="B37" s="36"/>
      <c r="E37" s="18" t="n">
        <f aca="false">'11'!E37</f>
        <v>8513</v>
      </c>
      <c r="F37" s="22" t="str">
        <f aca="false">'11'!F37</f>
        <v>Huomionosoitukset</v>
      </c>
      <c r="G37" s="150"/>
      <c r="H37" s="184"/>
    </row>
    <row r="38" customFormat="false" ht="12.8" hidden="false" customHeight="false" outlineLevel="0" collapsed="false">
      <c r="B38" s="164" t="s">
        <v>23</v>
      </c>
      <c r="C38" s="165"/>
      <c r="E38" s="18" t="n">
        <f aca="false">'11'!E38</f>
        <v>8520</v>
      </c>
      <c r="F38" s="22" t="str">
        <f aca="false">'11'!F38</f>
        <v>Virkistys- ja päättäjäiskulut</v>
      </c>
      <c r="G38" s="150"/>
      <c r="H38" s="184"/>
    </row>
    <row r="39" customFormat="false" ht="12.75" hidden="false" customHeight="true" outlineLevel="0" collapsed="false">
      <c r="B39" s="166" t="s">
        <v>212</v>
      </c>
      <c r="C39" s="167"/>
      <c r="E39" s="189" t="n">
        <f aca="false">'11'!E39</f>
        <v>8599</v>
      </c>
      <c r="F39" s="190" t="str">
        <f aca="false">'11'!F39</f>
        <v>Sisäiset siirrot  (-)</v>
      </c>
      <c r="G39" s="150"/>
      <c r="H39" s="184"/>
    </row>
    <row r="40" customFormat="false" ht="12.75" hidden="false" customHeight="true" outlineLevel="0" collapsed="false">
      <c r="B40" s="168"/>
      <c r="C40" s="169"/>
      <c r="E40" s="18" t="n">
        <f aca="false">'11'!E40</f>
        <v>9067</v>
      </c>
      <c r="F40" s="22" t="str">
        <f aca="false">'11'!F40</f>
        <v>Puffettikulut</v>
      </c>
      <c r="G40" s="150"/>
      <c r="H40" s="184"/>
    </row>
    <row r="41" customFormat="false" ht="12.8" hidden="false" customHeight="false" outlineLevel="0" collapsed="false">
      <c r="B41" s="168"/>
      <c r="C41" s="169"/>
      <c r="D41" s="39"/>
      <c r="E41" s="18" t="n">
        <f aca="false">'11'!E41</f>
        <v>9063</v>
      </c>
      <c r="F41" s="22" t="str">
        <f aca="false">'11'!F41</f>
        <v>Arpajaiskulut</v>
      </c>
      <c r="G41" s="150"/>
      <c r="H41" s="184"/>
    </row>
    <row r="42" customFormat="false" ht="12.8" hidden="false" customHeight="false" outlineLevel="0" collapsed="false">
      <c r="B42" s="170" t="str">
        <f aca="false">Perustiedot!$C$5</f>
        <v>Maya Meikäläinen  RAHON NIMI</v>
      </c>
      <c r="C42" s="169"/>
      <c r="E42" s="18" t="n">
        <f aca="false">'11'!E42</f>
        <v>9065</v>
      </c>
      <c r="F42" s="22" t="str">
        <f aca="false">'11'!F42</f>
        <v>Talkootoiminnan kulut</v>
      </c>
      <c r="G42" s="150"/>
      <c r="H42" s="184"/>
    </row>
    <row r="43" customFormat="false" ht="12.8" hidden="false" customHeight="false" outlineLevel="0" collapsed="false">
      <c r="B43" s="171" t="n">
        <f aca="false">Perustiedot!$C$6</f>
        <v>456789012</v>
      </c>
      <c r="C43" s="169"/>
      <c r="D43" s="39"/>
      <c r="E43" s="18" t="n">
        <f aca="false">'11'!E43</f>
        <v>9056</v>
      </c>
      <c r="F43" s="22" t="str">
        <f aca="false">'11'!F43</f>
        <v>Ostot 0%</v>
      </c>
      <c r="G43" s="150"/>
      <c r="H43" s="184"/>
    </row>
    <row r="44" customFormat="false" ht="12.8" hidden="false" customHeight="false" outlineLevel="0" collapsed="false">
      <c r="B44" s="172" t="str">
        <f aca="false">Perustiedot!$C$7</f>
        <v>00.raho@onssi.fi</v>
      </c>
      <c r="C44" s="173"/>
      <c r="E44" s="18" t="n">
        <f aca="false">'11'!E44</f>
        <v>2951</v>
      </c>
      <c r="F44" s="22" t="str">
        <f aca="false">'11'!F44</f>
        <v>Siirtovelat</v>
      </c>
      <c r="G44" s="150"/>
      <c r="H44" s="184"/>
    </row>
    <row r="45" customFormat="false" ht="12.8" hidden="false" customHeight="false" outlineLevel="0" collapsed="false">
      <c r="E45" s="25"/>
      <c r="F45" s="26" t="s">
        <v>16</v>
      </c>
      <c r="G45" s="157" t="n">
        <f aca="false">SUM(G7:G44)</f>
        <v>0</v>
      </c>
    </row>
    <row r="1048576" customFormat="false" ht="12.75" hidden="false" customHeight="true" outlineLevel="0" collapsed="false"/>
  </sheetData>
  <sheetProtection sheet="true" objects="true" scenarios="true" selectLockedCells="true"/>
  <mergeCells count="3">
    <mergeCell ref="A6:B6"/>
    <mergeCell ref="E6:F6"/>
    <mergeCell ref="B40:B41"/>
  </mergeCells>
  <printOptions headings="false" gridLines="false" gridLinesSet="true" horizontalCentered="false" verticalCentered="false"/>
  <pageMargins left="0.236111111111111" right="0.236111111111111" top="0.590277777777778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F4" activeCellId="0" sqref="F4"/>
    </sheetView>
  </sheetViews>
  <sheetFormatPr defaultColWidth="6.859375" defaultRowHeight="12.8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2" width="30.7"/>
    <col collapsed="false" customWidth="true" hidden="false" outlineLevel="0" max="3" min="3" style="2" width="9.7"/>
    <col collapsed="false" customWidth="true" hidden="false" outlineLevel="0" max="4" min="4" style="2" width="35.72"/>
    <col collapsed="false" customWidth="true" hidden="false" outlineLevel="0" max="5" min="5" style="1" width="5.71"/>
    <col collapsed="false" customWidth="true" hidden="false" outlineLevel="0" max="6" min="6" style="2" width="30.7"/>
    <col collapsed="false" customWidth="true" hidden="false" outlineLevel="0" max="7" min="7" style="3" width="9.7"/>
    <col collapsed="false" customWidth="true" hidden="false" outlineLevel="0" max="8" min="8" style="2" width="35.72"/>
    <col collapsed="false" customWidth="false" hidden="true" outlineLevel="0" max="1024" min="9" style="2" width="6.85"/>
  </cols>
  <sheetData>
    <row r="1" s="139" customFormat="true" ht="15.6" hidden="false" customHeight="true" outlineLevel="0" collapsed="false">
      <c r="A1" s="220"/>
      <c r="B1" s="138"/>
      <c r="E1" s="220"/>
      <c r="G1" s="221"/>
      <c r="H1" s="8"/>
    </row>
    <row r="2" s="139" customFormat="true" ht="15.6" hidden="false" customHeight="true" outlineLevel="0" collapsed="false">
      <c r="A2" s="220"/>
      <c r="B2" s="138" t="str">
        <f aca="false">Perustiedot!B2</f>
        <v>Oulun Naisfutis ry</v>
      </c>
      <c r="E2" s="220"/>
      <c r="F2" s="139" t="s">
        <v>0</v>
      </c>
      <c r="G2" s="221"/>
      <c r="H2" s="8" t="s">
        <v>1</v>
      </c>
    </row>
    <row r="3" s="139" customFormat="true" ht="15.6" hidden="false" customHeight="true" outlineLevel="0" collapsed="false">
      <c r="A3" s="220"/>
      <c r="B3" s="138" t="str">
        <f aca="false">"Joukkue: " &amp; Perustiedot!C3</f>
        <v>Joukkue:</v>
      </c>
      <c r="D3" s="222"/>
      <c r="E3" s="220"/>
      <c r="F3" s="141" t="s">
        <v>236</v>
      </c>
      <c r="G3" s="221"/>
      <c r="H3" s="8" t="s">
        <v>3</v>
      </c>
    </row>
    <row r="4" s="139" customFormat="true" ht="15.6" hidden="false" customHeight="true" outlineLevel="0" collapsed="false">
      <c r="A4" s="220"/>
      <c r="B4" s="138" t="str">
        <f aca="false">"Tilinumero: " &amp; Perustiedot!C4</f>
        <v>Tilinumero: </v>
      </c>
      <c r="D4" s="223"/>
      <c r="E4" s="220"/>
      <c r="G4" s="221"/>
      <c r="H4" s="12" t="s">
        <v>4</v>
      </c>
    </row>
    <row r="5" s="139" customFormat="true" ht="15.6" hidden="false" customHeight="true" outlineLevel="0" collapsed="false">
      <c r="A5" s="220"/>
      <c r="E5" s="220"/>
      <c r="G5" s="221"/>
      <c r="H5" s="13"/>
    </row>
    <row r="6" customFormat="false" ht="12.75" hidden="false" customHeight="true" outlineLevel="0" collapsed="false">
      <c r="A6" s="14" t="s">
        <v>5</v>
      </c>
      <c r="B6" s="14"/>
      <c r="C6" s="15" t="s">
        <v>6</v>
      </c>
      <c r="D6" s="16" t="s">
        <v>7</v>
      </c>
      <c r="E6" s="14" t="s">
        <v>139</v>
      </c>
      <c r="F6" s="14"/>
      <c r="G6" s="17" t="str">
        <f aca="false">'11'!G6</f>
        <v>€ ( - )</v>
      </c>
      <c r="H6" s="16" t="s">
        <v>10</v>
      </c>
    </row>
    <row r="7" customFormat="false" ht="12.75" hidden="false" customHeight="true" outlineLevel="0" collapsed="false">
      <c r="A7" s="18" t="n">
        <f aca="false">'11'!A7</f>
        <v>3000</v>
      </c>
      <c r="B7" s="19" t="str">
        <f aca="false">'11'!B7</f>
        <v>Osallistumismaksut</v>
      </c>
      <c r="C7" s="212"/>
      <c r="D7" s="184"/>
      <c r="E7" s="18" t="n">
        <f aca="false">'11'!E7</f>
        <v>3006</v>
      </c>
      <c r="F7" s="22" t="str">
        <f aca="false">'11'!F7</f>
        <v>Seuramaksut hallinnolle</v>
      </c>
      <c r="G7" s="150"/>
      <c r="H7" s="184"/>
    </row>
    <row r="8" customFormat="false" ht="12.75" hidden="false" customHeight="true" outlineLevel="0" collapsed="false">
      <c r="A8" s="18" t="n">
        <f aca="false">'11'!A8</f>
        <v>3002</v>
      </c>
      <c r="B8" s="19" t="str">
        <f aca="false">'11'!B8</f>
        <v>Kausimaksut</v>
      </c>
      <c r="C8" s="212"/>
      <c r="D8" s="184"/>
      <c r="E8" s="185" t="n">
        <f aca="false">'11'!E8</f>
        <v>5201</v>
      </c>
      <c r="F8" s="154" t="str">
        <f aca="false">'11'!F8</f>
        <v>Tuomarit ja toimitsijat (Seuran kautta!)</v>
      </c>
      <c r="G8" s="150"/>
      <c r="H8" s="184"/>
    </row>
    <row r="9" customFormat="false" ht="12.75" hidden="false" customHeight="true" outlineLevel="0" collapsed="false">
      <c r="A9" s="18" t="n">
        <f aca="false">'11'!A9</f>
        <v>3003</v>
      </c>
      <c r="B9" s="19" t="str">
        <f aca="false">'11'!B9</f>
        <v>Omien turnausten tuotot</v>
      </c>
      <c r="C9" s="212"/>
      <c r="D9" s="184"/>
      <c r="E9" s="18" t="n">
        <f aca="false">'11'!E9</f>
        <v>7230</v>
      </c>
      <c r="F9" s="22" t="str">
        <f aca="false">'11'!F9</f>
        <v>Sali- ja kenttävuokrat</v>
      </c>
      <c r="G9" s="150"/>
      <c r="H9" s="184"/>
    </row>
    <row r="10" customFormat="false" ht="12.75" hidden="false" customHeight="true" outlineLevel="0" collapsed="false">
      <c r="A10" s="18" t="n">
        <f aca="false">'11'!A10</f>
        <v>3004</v>
      </c>
      <c r="B10" s="19" t="str">
        <f aca="false">'11'!B10</f>
        <v>Joukkuemaksut</v>
      </c>
      <c r="C10" s="212"/>
      <c r="D10" s="184"/>
      <c r="E10" s="18" t="n">
        <f aca="false">'11'!E10</f>
        <v>7510</v>
      </c>
      <c r="F10" s="22" t="str">
        <f aca="false">'11'!F10</f>
        <v>Autovuokrat</v>
      </c>
      <c r="G10" s="150"/>
      <c r="H10" s="184"/>
    </row>
    <row r="11" customFormat="false" ht="12.75" hidden="false" customHeight="true" outlineLevel="0" collapsed="false">
      <c r="A11" s="18" t="n">
        <f aca="false">'11'!A11</f>
        <v>3099</v>
      </c>
      <c r="B11" s="19" t="str">
        <f aca="false">'11'!B11</f>
        <v>Muut tuotot</v>
      </c>
      <c r="C11" s="212"/>
      <c r="D11" s="184"/>
      <c r="E11" s="18" t="n">
        <f aca="false">'11'!E11</f>
        <v>7290</v>
      </c>
      <c r="F11" s="22" t="str">
        <f aca="false">'11'!F11</f>
        <v>Muut vuokrat</v>
      </c>
      <c r="G11" s="150"/>
      <c r="H11" s="184"/>
    </row>
    <row r="12" customFormat="false" ht="12.75" hidden="false" customHeight="true" outlineLevel="0" collapsed="false">
      <c r="A12" s="18" t="n">
        <f aca="false">'11'!A12</f>
        <v>3006</v>
      </c>
      <c r="B12" s="19" t="str">
        <f aca="false">'11'!B12</f>
        <v>Seuramaksut joukkueet (+/-)</v>
      </c>
      <c r="C12" s="212"/>
      <c r="D12" s="184"/>
      <c r="E12" s="18" t="n">
        <f aca="false">'11'!E12</f>
        <v>7800</v>
      </c>
      <c r="F12" s="22" t="str">
        <f aca="false">'11'!F12</f>
        <v>Matkaliput</v>
      </c>
      <c r="G12" s="150"/>
      <c r="H12" s="184"/>
    </row>
    <row r="13" customFormat="false" ht="12.75" hidden="false" customHeight="true" outlineLevel="0" collapsed="false">
      <c r="A13" s="18" t="n">
        <f aca="false">'11'!A13</f>
        <v>7840</v>
      </c>
      <c r="B13" s="19" t="str">
        <f aca="false">'11'!B13</f>
        <v>Turnausomavastuut</v>
      </c>
      <c r="C13" s="212"/>
      <c r="D13" s="184"/>
      <c r="E13" s="185" t="n">
        <f aca="false">'11'!E13</f>
        <v>7810</v>
      </c>
      <c r="F13" s="154" t="str">
        <f aca="false">'11'!F13</f>
        <v>Päivärahat (Seuran kautta!)</v>
      </c>
      <c r="G13" s="150"/>
      <c r="H13" s="184"/>
    </row>
    <row r="14" customFormat="false" ht="12.75" hidden="false" customHeight="true" outlineLevel="0" collapsed="false">
      <c r="A14" s="18" t="n">
        <f aca="false">'11'!A14</f>
        <v>8474</v>
      </c>
      <c r="B14" s="19" t="str">
        <f aca="false">'11'!B14</f>
        <v>Varusteomavastuut</v>
      </c>
      <c r="C14" s="212"/>
      <c r="D14" s="184"/>
      <c r="E14" s="185" t="n">
        <f aca="false">'11'!E14</f>
        <v>7821</v>
      </c>
      <c r="F14" s="154" t="str">
        <f aca="false">'11'!F14</f>
        <v>Kilometrikorvaukset (Seuran kautta!)</v>
      </c>
      <c r="G14" s="150"/>
      <c r="H14" s="184"/>
    </row>
    <row r="15" customFormat="false" ht="12.75" hidden="false" customHeight="true" outlineLevel="0" collapsed="false">
      <c r="A15" s="18" t="n">
        <f aca="false">'11'!A15</f>
        <v>3099</v>
      </c>
      <c r="B15" s="19" t="str">
        <f aca="false">'11'!B15</f>
        <v>Muut tuotot</v>
      </c>
      <c r="C15" s="212"/>
      <c r="D15" s="184"/>
      <c r="E15" s="18" t="n">
        <f aca="false">'11'!E15</f>
        <v>7830</v>
      </c>
      <c r="F15" s="22" t="str">
        <f aca="false">'11'!F15</f>
        <v>Majoitus- ja ruokailut</v>
      </c>
      <c r="G15" s="150"/>
      <c r="H15" s="184"/>
    </row>
    <row r="16" customFormat="false" ht="12.75" hidden="false" customHeight="true" outlineLevel="0" collapsed="false">
      <c r="A16" s="18" t="n">
        <f aca="false">'11'!A16</f>
        <v>9001</v>
      </c>
      <c r="B16" s="19" t="str">
        <f aca="false">'11'!B16</f>
        <v>Jäsenmaksut</v>
      </c>
      <c r="C16" s="212"/>
      <c r="D16" s="184"/>
      <c r="E16" s="18" t="n">
        <f aca="false">'11'!E16</f>
        <v>7890</v>
      </c>
      <c r="F16" s="22" t="str">
        <f aca="false">'11'!F16</f>
        <v>Muut matkakulut</v>
      </c>
      <c r="G16" s="150"/>
      <c r="H16" s="184"/>
    </row>
    <row r="17" customFormat="false" ht="12.75" hidden="false" customHeight="true" outlineLevel="0" collapsed="false">
      <c r="A17" s="18" t="n">
        <f aca="false">'11'!A17</f>
        <v>9020</v>
      </c>
      <c r="B17" s="19" t="str">
        <f aca="false">'11'!B17</f>
        <v>Ilmoitus ja mainostuotot</v>
      </c>
      <c r="C17" s="212"/>
      <c r="D17" s="184"/>
      <c r="E17" s="18" t="n">
        <v>8375</v>
      </c>
      <c r="F17" s="22" t="s">
        <v>12</v>
      </c>
      <c r="G17" s="150"/>
      <c r="H17" s="184"/>
    </row>
    <row r="18" customFormat="false" ht="12.75" hidden="false" customHeight="true" outlineLevel="0" collapsed="false">
      <c r="A18" s="18" t="n">
        <f aca="false">'11'!A18</f>
        <v>9027</v>
      </c>
      <c r="B18" s="19" t="str">
        <f aca="false">'11'!B18</f>
        <v>Puffettimyynti</v>
      </c>
      <c r="C18" s="212"/>
      <c r="D18" s="184"/>
      <c r="E18" s="18" t="n">
        <f aca="false">'11'!E18</f>
        <v>8380</v>
      </c>
      <c r="F18" s="22" t="str">
        <f aca="false">'11'!F18</f>
        <v>Kuljetuspalvelut</v>
      </c>
      <c r="G18" s="150"/>
      <c r="H18" s="184"/>
    </row>
    <row r="19" customFormat="false" ht="12.75" hidden="false" customHeight="true" outlineLevel="0" collapsed="false">
      <c r="A19" s="18" t="n">
        <f aca="false">'11'!A19</f>
        <v>9028</v>
      </c>
      <c r="B19" s="19" t="str">
        <f aca="false">'11'!B19</f>
        <v>Arpatuotot</v>
      </c>
      <c r="C19" s="212"/>
      <c r="D19" s="184"/>
      <c r="E19" s="18" t="n">
        <f aca="false">'11'!E19</f>
        <v>8385</v>
      </c>
      <c r="F19" s="22" t="str">
        <f aca="false">'11'!F19</f>
        <v>Lajipalvelut</v>
      </c>
      <c r="G19" s="150"/>
      <c r="H19" s="184"/>
    </row>
    <row r="20" customFormat="false" ht="12.75" hidden="false" customHeight="true" outlineLevel="0" collapsed="false">
      <c r="A20" s="18" t="n">
        <f aca="false">'11'!A20</f>
        <v>9030</v>
      </c>
      <c r="B20" s="19" t="str">
        <f aca="false">'11'!B20</f>
        <v>Lahjoitukset</v>
      </c>
      <c r="C20" s="212"/>
      <c r="D20" s="184"/>
      <c r="E20" s="18" t="n">
        <f aca="false">'11'!E20</f>
        <v>8390</v>
      </c>
      <c r="F20" s="22" t="str">
        <f aca="false">'11'!F20</f>
        <v>Koulutuspalvelut</v>
      </c>
      <c r="G20" s="150"/>
      <c r="H20" s="184"/>
    </row>
    <row r="21" customFormat="false" ht="12.75" hidden="false" customHeight="true" outlineLevel="0" collapsed="false">
      <c r="A21" s="18" t="n">
        <f aca="false">'11'!A21</f>
        <v>9040</v>
      </c>
      <c r="B21" s="19" t="str">
        <f aca="false">'11'!B21</f>
        <v>Talkootoiminnan tuotot</v>
      </c>
      <c r="C21" s="212"/>
      <c r="D21" s="184"/>
      <c r="E21" s="18" t="n">
        <f aca="false">'11'!E21</f>
        <v>8410</v>
      </c>
      <c r="F21" s="22" t="str">
        <f aca="false">'11'!F21</f>
        <v>Muut ostetut palvelut</v>
      </c>
      <c r="G21" s="150"/>
      <c r="H21" s="184"/>
    </row>
    <row r="22" customFormat="false" ht="12.75" hidden="false" customHeight="true" outlineLevel="0" collapsed="false">
      <c r="A22" s="18" t="n">
        <f aca="false">'11'!A22</f>
        <v>9045</v>
      </c>
      <c r="B22" s="19" t="str">
        <f aca="false">'11'!B22</f>
        <v>Yhteistyösopimukset</v>
      </c>
      <c r="C22" s="212"/>
      <c r="D22" s="184"/>
      <c r="E22" s="18" t="n">
        <f aca="false">'11'!E22</f>
        <v>7970</v>
      </c>
      <c r="F22" s="22" t="str">
        <f aca="false">'11'!F22</f>
        <v>Kulut omasta tarjoilusta</v>
      </c>
      <c r="G22" s="150"/>
      <c r="H22" s="184"/>
    </row>
    <row r="23" customFormat="false" ht="12.75" hidden="false" customHeight="true" outlineLevel="0" collapsed="false">
      <c r="A23" s="18" t="n">
        <f aca="false">'11'!A23</f>
        <v>9046</v>
      </c>
      <c r="B23" s="19" t="str">
        <f aca="false">'11'!B23</f>
        <v>Myynti 0%</v>
      </c>
      <c r="C23" s="212"/>
      <c r="D23" s="184"/>
      <c r="E23" s="18" t="n">
        <f aca="false">'11'!E23</f>
        <v>8452</v>
      </c>
      <c r="F23" s="22" t="str">
        <f aca="false">'11'!F23</f>
        <v>Muut materiaalikulut</v>
      </c>
      <c r="G23" s="150"/>
      <c r="H23" s="184"/>
    </row>
    <row r="24" customFormat="false" ht="12.75" hidden="false" customHeight="true" outlineLevel="0" collapsed="false">
      <c r="A24" s="18" t="n">
        <f aca="false">'11'!A24</f>
        <v>9047</v>
      </c>
      <c r="B24" s="19" t="str">
        <f aca="false">'11'!B24</f>
        <v>Fanituotemyynti</v>
      </c>
      <c r="C24" s="212"/>
      <c r="D24" s="184"/>
      <c r="E24" s="18" t="n">
        <f aca="false">'11'!E24</f>
        <v>8460</v>
      </c>
      <c r="F24" s="22" t="str">
        <f aca="false">'11'!F24</f>
        <v>Sarjamaksut</v>
      </c>
      <c r="G24" s="150"/>
      <c r="H24" s="184"/>
    </row>
    <row r="25" customFormat="false" ht="12.75" hidden="false" customHeight="true" outlineLevel="0" collapsed="false">
      <c r="A25" s="189" t="n">
        <f aca="false">'11'!A25</f>
        <v>8599</v>
      </c>
      <c r="B25" s="213" t="str">
        <f aca="false">'11'!B25</f>
        <v>Sisäiset siirrot  (+)</v>
      </c>
      <c r="C25" s="212"/>
      <c r="D25" s="184"/>
      <c r="E25" s="18" t="n">
        <f aca="false">'11'!E25</f>
        <v>8454</v>
      </c>
      <c r="F25" s="22" t="str">
        <f aca="false">'11'!F25</f>
        <v>Osanottomaksut koulutus</v>
      </c>
      <c r="G25" s="150"/>
      <c r="H25" s="184"/>
    </row>
    <row r="26" customFormat="false" ht="12.75" hidden="false" customHeight="true" outlineLevel="0" collapsed="false">
      <c r="A26" s="18" t="n">
        <f aca="false">'11'!A26</f>
        <v>1800</v>
      </c>
      <c r="B26" s="19" t="str">
        <f aca="false">'11'!B26</f>
        <v>Siirtosaamiset</v>
      </c>
      <c r="C26" s="212"/>
      <c r="D26" s="184"/>
      <c r="E26" s="18" t="n">
        <f aca="false">'11'!E26</f>
        <v>8453</v>
      </c>
      <c r="F26" s="22" t="str">
        <f aca="false">'11'!F26</f>
        <v>Osanottomaksut turnaukset/leirit</v>
      </c>
      <c r="G26" s="150"/>
      <c r="H26" s="184"/>
    </row>
    <row r="27" customFormat="false" ht="12.75" hidden="false" customHeight="true" outlineLevel="0" collapsed="false">
      <c r="A27" s="25"/>
      <c r="B27" s="26" t="s">
        <v>16</v>
      </c>
      <c r="C27" s="27" t="n">
        <f aca="false">SUM(C7:C26)</f>
        <v>0</v>
      </c>
      <c r="D27" s="89"/>
      <c r="E27" s="18" t="n">
        <f aca="false">'11'!E27</f>
        <v>8464</v>
      </c>
      <c r="F27" s="22" t="str">
        <f aca="false">'11'!F27</f>
        <v>Muut osallistumismaksut</v>
      </c>
      <c r="G27" s="150"/>
      <c r="H27" s="184"/>
    </row>
    <row r="28" customFormat="false" ht="12.75" hidden="false" customHeight="true" outlineLevel="0" collapsed="false">
      <c r="B28" s="28"/>
      <c r="C28" s="29"/>
      <c r="D28" s="89"/>
      <c r="E28" s="18" t="n">
        <f aca="false">'11'!E28</f>
        <v>8470</v>
      </c>
      <c r="F28" s="22" t="str">
        <f aca="false">'11'!F28</f>
        <v>Varusteet ja välineet</v>
      </c>
      <c r="G28" s="150"/>
      <c r="H28" s="184"/>
    </row>
    <row r="29" customFormat="false" ht="12.75" hidden="false" customHeight="true" outlineLevel="0" collapsed="false">
      <c r="C29" s="3"/>
      <c r="D29" s="89"/>
      <c r="E29" s="18" t="n">
        <f aca="false">'11'!E29</f>
        <v>8500</v>
      </c>
      <c r="F29" s="22" t="str">
        <f aca="false">'11'!F29</f>
        <v>Kokous- ja neuvottelukulut</v>
      </c>
      <c r="G29" s="150"/>
      <c r="H29" s="184"/>
    </row>
    <row r="30" customFormat="false" ht="12.75" hidden="false" customHeight="true" outlineLevel="0" collapsed="false">
      <c r="B30" s="19" t="s">
        <v>17</v>
      </c>
      <c r="C30" s="212"/>
      <c r="D30" s="188"/>
      <c r="E30" s="18" t="n">
        <f aca="false">'11'!E30</f>
        <v>8501</v>
      </c>
      <c r="F30" s="22" t="str">
        <f aca="false">'11'!F30</f>
        <v>Postikulut</v>
      </c>
      <c r="G30" s="150"/>
      <c r="H30" s="184"/>
    </row>
    <row r="31" customFormat="false" ht="12.75" hidden="false" customHeight="true" outlineLevel="0" collapsed="false">
      <c r="B31" s="19" t="s">
        <v>18</v>
      </c>
      <c r="C31" s="212"/>
      <c r="D31" s="188"/>
      <c r="E31" s="18" t="n">
        <f aca="false">'11'!E31</f>
        <v>8505</v>
      </c>
      <c r="F31" s="22" t="str">
        <f aca="false">'11'!F31</f>
        <v>Kopionti/toimistotarvikkeet</v>
      </c>
      <c r="G31" s="150"/>
      <c r="H31" s="184"/>
    </row>
    <row r="32" customFormat="false" ht="12.75" hidden="false" customHeight="true" outlineLevel="0" collapsed="false">
      <c r="C32" s="3"/>
      <c r="E32" s="18" t="n">
        <f aca="false">'11'!E32</f>
        <v>8512</v>
      </c>
      <c r="F32" s="22" t="str">
        <f aca="false">'11'!F32</f>
        <v>Palkinnot</v>
      </c>
      <c r="G32" s="150"/>
      <c r="H32" s="184"/>
    </row>
    <row r="33" customFormat="false" ht="12.75" hidden="false" customHeight="true" outlineLevel="0" collapsed="false">
      <c r="B33" s="31" t="s">
        <v>19</v>
      </c>
      <c r="C33" s="163" t="n">
        <f aca="false">'03'!C36</f>
        <v>0</v>
      </c>
      <c r="E33" s="18" t="n">
        <f aca="false">'11'!E33</f>
        <v>8528</v>
      </c>
      <c r="F33" s="22" t="str">
        <f aca="false">'11'!F33</f>
        <v>Omien turnausten kulut</v>
      </c>
      <c r="G33" s="150"/>
      <c r="H33" s="184"/>
    </row>
    <row r="34" customFormat="false" ht="12.75" hidden="false" customHeight="true" outlineLevel="0" collapsed="false">
      <c r="B34" s="31" t="s">
        <v>20</v>
      </c>
      <c r="C34" s="33" t="n">
        <f aca="false">C27+C30</f>
        <v>0</v>
      </c>
      <c r="E34" s="18" t="n">
        <f aca="false">'11'!E34</f>
        <v>8515</v>
      </c>
      <c r="F34" s="22" t="str">
        <f aca="false">'11'!F34</f>
        <v>Pankinkulut</v>
      </c>
      <c r="G34" s="150"/>
      <c r="H34" s="184"/>
    </row>
    <row r="35" customFormat="false" ht="12.75" hidden="false" customHeight="true" outlineLevel="0" collapsed="false">
      <c r="B35" s="31" t="s">
        <v>21</v>
      </c>
      <c r="C35" s="33" t="n">
        <f aca="false">G45+C31</f>
        <v>0</v>
      </c>
      <c r="E35" s="18" t="n">
        <f aca="false">'11'!E35</f>
        <v>8522</v>
      </c>
      <c r="F35" s="22" t="str">
        <f aca="false">'11'!F35</f>
        <v>Siirtomaksut/lisenssit yms.</v>
      </c>
      <c r="G35" s="150"/>
      <c r="H35" s="184"/>
    </row>
    <row r="36" customFormat="false" ht="12.75" hidden="false" customHeight="true" outlineLevel="0" collapsed="false">
      <c r="B36" s="31" t="s">
        <v>22</v>
      </c>
      <c r="C36" s="35" t="n">
        <f aca="false">C33+C34-C35</f>
        <v>0</v>
      </c>
      <c r="E36" s="18" t="n">
        <f aca="false">'11'!E36</f>
        <v>8518</v>
      </c>
      <c r="F36" s="22" t="str">
        <f aca="false">'11'!F36</f>
        <v>Ensiapu-, terveydenhoito</v>
      </c>
      <c r="G36" s="150"/>
      <c r="H36" s="184"/>
    </row>
    <row r="37" customFormat="false" ht="12.75" hidden="false" customHeight="true" outlineLevel="0" collapsed="false">
      <c r="B37" s="36"/>
      <c r="E37" s="18" t="n">
        <f aca="false">'11'!E37</f>
        <v>8513</v>
      </c>
      <c r="F37" s="22" t="str">
        <f aca="false">'11'!F37</f>
        <v>Huomionosoitukset</v>
      </c>
      <c r="G37" s="150"/>
      <c r="H37" s="184"/>
    </row>
    <row r="38" customFormat="false" ht="12.75" hidden="false" customHeight="true" outlineLevel="0" collapsed="false">
      <c r="B38" s="164" t="s">
        <v>23</v>
      </c>
      <c r="C38" s="165"/>
      <c r="E38" s="18" t="n">
        <f aca="false">'11'!E38</f>
        <v>8520</v>
      </c>
      <c r="F38" s="22" t="str">
        <f aca="false">'11'!F38</f>
        <v>Virkistys- ja päättäjäiskulut</v>
      </c>
      <c r="G38" s="150"/>
      <c r="H38" s="184"/>
    </row>
    <row r="39" customFormat="false" ht="12.75" hidden="false" customHeight="true" outlineLevel="0" collapsed="false">
      <c r="B39" s="166" t="s">
        <v>212</v>
      </c>
      <c r="C39" s="167"/>
      <c r="E39" s="189" t="n">
        <f aca="false">'11'!E39</f>
        <v>8599</v>
      </c>
      <c r="F39" s="190" t="str">
        <f aca="false">'11'!F39</f>
        <v>Sisäiset siirrot  (-)</v>
      </c>
      <c r="G39" s="150"/>
      <c r="H39" s="184"/>
    </row>
    <row r="40" customFormat="false" ht="12.75" hidden="false" customHeight="true" outlineLevel="0" collapsed="false">
      <c r="B40" s="168"/>
      <c r="C40" s="169"/>
      <c r="E40" s="18" t="n">
        <f aca="false">'11'!E40</f>
        <v>9067</v>
      </c>
      <c r="F40" s="22" t="str">
        <f aca="false">'11'!F40</f>
        <v>Puffettikulut</v>
      </c>
      <c r="G40" s="150"/>
      <c r="H40" s="184"/>
    </row>
    <row r="41" customFormat="false" ht="12.75" hidden="false" customHeight="true" outlineLevel="0" collapsed="false">
      <c r="B41" s="168"/>
      <c r="C41" s="169"/>
      <c r="D41" s="39"/>
      <c r="E41" s="18" t="n">
        <f aca="false">'11'!E41</f>
        <v>9063</v>
      </c>
      <c r="F41" s="22" t="str">
        <f aca="false">'11'!F41</f>
        <v>Arpajaiskulut</v>
      </c>
      <c r="G41" s="150"/>
      <c r="H41" s="184"/>
    </row>
    <row r="42" customFormat="false" ht="12.75" hidden="false" customHeight="true" outlineLevel="0" collapsed="false">
      <c r="B42" s="170" t="str">
        <f aca="false">Perustiedot!$C$5</f>
        <v>Maya Meikäläinen  RAHON NIMI</v>
      </c>
      <c r="C42" s="169"/>
      <c r="E42" s="18" t="n">
        <f aca="false">'11'!E42</f>
        <v>9065</v>
      </c>
      <c r="F42" s="22" t="str">
        <f aca="false">'11'!F42</f>
        <v>Talkootoiminnan kulut</v>
      </c>
      <c r="G42" s="150"/>
      <c r="H42" s="184"/>
    </row>
    <row r="43" customFormat="false" ht="12.75" hidden="false" customHeight="true" outlineLevel="0" collapsed="false">
      <c r="B43" s="171" t="n">
        <f aca="false">Perustiedot!$C$6</f>
        <v>456789012</v>
      </c>
      <c r="C43" s="169"/>
      <c r="D43" s="39"/>
      <c r="E43" s="18" t="n">
        <f aca="false">'11'!E43</f>
        <v>9056</v>
      </c>
      <c r="F43" s="22" t="str">
        <f aca="false">'11'!F43</f>
        <v>Ostot 0%</v>
      </c>
      <c r="G43" s="150"/>
      <c r="H43" s="184"/>
    </row>
    <row r="44" customFormat="false" ht="12.75" hidden="false" customHeight="true" outlineLevel="0" collapsed="false">
      <c r="B44" s="172" t="str">
        <f aca="false">Perustiedot!$C$7</f>
        <v>00.raho@onssi.fi</v>
      </c>
      <c r="C44" s="173"/>
      <c r="E44" s="18" t="n">
        <f aca="false">'11'!E44</f>
        <v>2951</v>
      </c>
      <c r="F44" s="22" t="str">
        <f aca="false">'11'!F44</f>
        <v>Siirtovelat</v>
      </c>
      <c r="G44" s="150"/>
      <c r="H44" s="184"/>
    </row>
    <row r="45" customFormat="false" ht="12.8" hidden="false" customHeight="false" outlineLevel="0" collapsed="false">
      <c r="E45" s="25"/>
      <c r="F45" s="26" t="s">
        <v>16</v>
      </c>
      <c r="G45" s="157" t="n">
        <f aca="false">SUM(G7:G44)</f>
        <v>0</v>
      </c>
    </row>
    <row r="1048576" customFormat="false" ht="12.75" hidden="false" customHeight="true" outlineLevel="0" collapsed="false"/>
  </sheetData>
  <sheetProtection sheet="true" objects="true" scenarios="true" selectLockedCells="true"/>
  <mergeCells count="3">
    <mergeCell ref="A6:B6"/>
    <mergeCell ref="E6:F6"/>
    <mergeCell ref="B40:B41"/>
  </mergeCells>
  <printOptions headings="false" gridLines="false" gridLinesSet="true" horizontalCentered="false" verticalCentered="false"/>
  <pageMargins left="0.236111111111111" right="0.236111111111111" top="0.590277777777778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F4" activeCellId="0" sqref="F4"/>
    </sheetView>
  </sheetViews>
  <sheetFormatPr defaultColWidth="6.859375" defaultRowHeight="12.8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2" width="30.7"/>
    <col collapsed="false" customWidth="true" hidden="false" outlineLevel="0" max="3" min="3" style="2" width="9.7"/>
    <col collapsed="false" customWidth="true" hidden="false" outlineLevel="0" max="4" min="4" style="2" width="35.72"/>
    <col collapsed="false" customWidth="true" hidden="false" outlineLevel="0" max="5" min="5" style="1" width="5.71"/>
    <col collapsed="false" customWidth="true" hidden="false" outlineLevel="0" max="6" min="6" style="2" width="30.7"/>
    <col collapsed="false" customWidth="true" hidden="false" outlineLevel="0" max="7" min="7" style="3" width="9.7"/>
    <col collapsed="false" customWidth="true" hidden="false" outlineLevel="0" max="8" min="8" style="2" width="35.72"/>
    <col collapsed="false" customWidth="false" hidden="true" outlineLevel="0" max="1024" min="9" style="2" width="6.85"/>
  </cols>
  <sheetData>
    <row r="1" s="139" customFormat="true" ht="15.6" hidden="false" customHeight="true" outlineLevel="0" collapsed="false">
      <c r="A1" s="220"/>
      <c r="B1" s="138"/>
      <c r="E1" s="220"/>
      <c r="G1" s="221"/>
      <c r="H1" s="8"/>
    </row>
    <row r="2" s="139" customFormat="true" ht="15.6" hidden="false" customHeight="true" outlineLevel="0" collapsed="false">
      <c r="A2" s="220"/>
      <c r="B2" s="138" t="str">
        <f aca="false">Perustiedot!B2</f>
        <v>Oulun Naisfutis ry</v>
      </c>
      <c r="E2" s="220"/>
      <c r="F2" s="139" t="s">
        <v>0</v>
      </c>
      <c r="G2" s="221"/>
      <c r="H2" s="8" t="s">
        <v>1</v>
      </c>
    </row>
    <row r="3" s="139" customFormat="true" ht="15.6" hidden="false" customHeight="true" outlineLevel="0" collapsed="false">
      <c r="A3" s="220"/>
      <c r="B3" s="138" t="str">
        <f aca="false">"Joukkue: " &amp; Perustiedot!C3</f>
        <v>Joukkue:</v>
      </c>
      <c r="D3" s="222"/>
      <c r="E3" s="220"/>
      <c r="F3" s="141" t="s">
        <v>237</v>
      </c>
      <c r="G3" s="221"/>
      <c r="H3" s="8" t="s">
        <v>3</v>
      </c>
    </row>
    <row r="4" s="139" customFormat="true" ht="15.6" hidden="false" customHeight="true" outlineLevel="0" collapsed="false">
      <c r="A4" s="220"/>
      <c r="B4" s="138" t="str">
        <f aca="false">"Tilinumero: " &amp; Perustiedot!C4</f>
        <v>Tilinumero: </v>
      </c>
      <c r="D4" s="223"/>
      <c r="E4" s="220"/>
      <c r="G4" s="221"/>
      <c r="H4" s="12" t="s">
        <v>4</v>
      </c>
    </row>
    <row r="5" s="139" customFormat="true" ht="15.6" hidden="false" customHeight="true" outlineLevel="0" collapsed="false">
      <c r="A5" s="220"/>
      <c r="E5" s="220"/>
      <c r="G5" s="221"/>
      <c r="H5" s="13"/>
    </row>
    <row r="6" customFormat="false" ht="12.75" hidden="false" customHeight="false" outlineLevel="0" collapsed="false">
      <c r="A6" s="14" t="s">
        <v>5</v>
      </c>
      <c r="B6" s="14"/>
      <c r="C6" s="15" t="s">
        <v>6</v>
      </c>
      <c r="D6" s="16" t="s">
        <v>7</v>
      </c>
      <c r="E6" s="14" t="s">
        <v>139</v>
      </c>
      <c r="F6" s="14"/>
      <c r="G6" s="17" t="str">
        <f aca="false">'11'!G6</f>
        <v>€ ( - )</v>
      </c>
      <c r="H6" s="16" t="s">
        <v>10</v>
      </c>
    </row>
    <row r="7" customFormat="false" ht="12.8" hidden="false" customHeight="false" outlineLevel="0" collapsed="false">
      <c r="A7" s="18" t="n">
        <f aca="false">'11'!A7</f>
        <v>3000</v>
      </c>
      <c r="B7" s="19" t="str">
        <f aca="false">'11'!B7</f>
        <v>Osallistumismaksut</v>
      </c>
      <c r="C7" s="212"/>
      <c r="D7" s="184"/>
      <c r="E7" s="18" t="n">
        <f aca="false">'11'!E7</f>
        <v>3006</v>
      </c>
      <c r="F7" s="22" t="str">
        <f aca="false">'11'!F7</f>
        <v>Seuramaksut hallinnolle</v>
      </c>
      <c r="G7" s="150"/>
      <c r="H7" s="184"/>
    </row>
    <row r="8" customFormat="false" ht="12.8" hidden="false" customHeight="false" outlineLevel="0" collapsed="false">
      <c r="A8" s="18" t="n">
        <f aca="false">'11'!A8</f>
        <v>3002</v>
      </c>
      <c r="B8" s="19" t="str">
        <f aca="false">'11'!B8</f>
        <v>Kausimaksut</v>
      </c>
      <c r="C8" s="212"/>
      <c r="D8" s="184"/>
      <c r="E8" s="185" t="n">
        <f aca="false">'11'!E8</f>
        <v>5201</v>
      </c>
      <c r="F8" s="154" t="str">
        <f aca="false">'11'!F8</f>
        <v>Tuomarit ja toimitsijat (Seuran kautta!)</v>
      </c>
      <c r="G8" s="150"/>
      <c r="H8" s="184"/>
    </row>
    <row r="9" customFormat="false" ht="12.8" hidden="false" customHeight="false" outlineLevel="0" collapsed="false">
      <c r="A9" s="18" t="n">
        <f aca="false">'11'!A9</f>
        <v>3003</v>
      </c>
      <c r="B9" s="19" t="str">
        <f aca="false">'11'!B9</f>
        <v>Omien turnausten tuotot</v>
      </c>
      <c r="C9" s="212"/>
      <c r="D9" s="184"/>
      <c r="E9" s="18" t="n">
        <f aca="false">'11'!E9</f>
        <v>7230</v>
      </c>
      <c r="F9" s="22" t="str">
        <f aca="false">'11'!F9</f>
        <v>Sali- ja kenttävuokrat</v>
      </c>
      <c r="G9" s="150"/>
      <c r="H9" s="184"/>
    </row>
    <row r="10" customFormat="false" ht="12.8" hidden="false" customHeight="false" outlineLevel="0" collapsed="false">
      <c r="A10" s="18" t="n">
        <f aca="false">'11'!A10</f>
        <v>3004</v>
      </c>
      <c r="B10" s="19" t="str">
        <f aca="false">'11'!B10</f>
        <v>Joukkuemaksut</v>
      </c>
      <c r="C10" s="212"/>
      <c r="D10" s="184"/>
      <c r="E10" s="18" t="n">
        <f aca="false">'11'!E10</f>
        <v>7510</v>
      </c>
      <c r="F10" s="22" t="str">
        <f aca="false">'11'!F10</f>
        <v>Autovuokrat</v>
      </c>
      <c r="G10" s="150"/>
      <c r="H10" s="184"/>
    </row>
    <row r="11" customFormat="false" ht="12.8" hidden="false" customHeight="false" outlineLevel="0" collapsed="false">
      <c r="A11" s="18" t="n">
        <f aca="false">'11'!A11</f>
        <v>3099</v>
      </c>
      <c r="B11" s="19" t="str">
        <f aca="false">'11'!B11</f>
        <v>Muut tuotot</v>
      </c>
      <c r="C11" s="212"/>
      <c r="D11" s="184"/>
      <c r="E11" s="18" t="n">
        <f aca="false">'11'!E11</f>
        <v>7290</v>
      </c>
      <c r="F11" s="22" t="str">
        <f aca="false">'11'!F11</f>
        <v>Muut vuokrat</v>
      </c>
      <c r="G11" s="150"/>
      <c r="H11" s="184"/>
    </row>
    <row r="12" customFormat="false" ht="12.8" hidden="false" customHeight="false" outlineLevel="0" collapsed="false">
      <c r="A12" s="18" t="n">
        <f aca="false">'11'!A12</f>
        <v>3006</v>
      </c>
      <c r="B12" s="19" t="str">
        <f aca="false">'11'!B12</f>
        <v>Seuramaksut joukkueet (+/-)</v>
      </c>
      <c r="C12" s="212"/>
      <c r="D12" s="184"/>
      <c r="E12" s="18" t="n">
        <f aca="false">'11'!E12</f>
        <v>7800</v>
      </c>
      <c r="F12" s="22" t="str">
        <f aca="false">'11'!F12</f>
        <v>Matkaliput</v>
      </c>
      <c r="G12" s="150"/>
      <c r="H12" s="184"/>
    </row>
    <row r="13" customFormat="false" ht="12.8" hidden="false" customHeight="false" outlineLevel="0" collapsed="false">
      <c r="A13" s="18" t="n">
        <f aca="false">'11'!A13</f>
        <v>7840</v>
      </c>
      <c r="B13" s="19" t="str">
        <f aca="false">'11'!B13</f>
        <v>Turnausomavastuut</v>
      </c>
      <c r="C13" s="212"/>
      <c r="D13" s="184"/>
      <c r="E13" s="185" t="n">
        <f aca="false">'11'!E13</f>
        <v>7810</v>
      </c>
      <c r="F13" s="154" t="str">
        <f aca="false">'11'!F13</f>
        <v>Päivärahat (Seuran kautta!)</v>
      </c>
      <c r="G13" s="150"/>
      <c r="H13" s="184"/>
    </row>
    <row r="14" customFormat="false" ht="12.8" hidden="false" customHeight="false" outlineLevel="0" collapsed="false">
      <c r="A14" s="18" t="n">
        <f aca="false">'11'!A14</f>
        <v>8474</v>
      </c>
      <c r="B14" s="19" t="str">
        <f aca="false">'11'!B14</f>
        <v>Varusteomavastuut</v>
      </c>
      <c r="C14" s="212"/>
      <c r="D14" s="184"/>
      <c r="E14" s="185" t="n">
        <f aca="false">'11'!E14</f>
        <v>7821</v>
      </c>
      <c r="F14" s="154" t="str">
        <f aca="false">'11'!F14</f>
        <v>Kilometrikorvaukset (Seuran kautta!)</v>
      </c>
      <c r="G14" s="150"/>
      <c r="H14" s="184"/>
    </row>
    <row r="15" customFormat="false" ht="12.8" hidden="false" customHeight="false" outlineLevel="0" collapsed="false">
      <c r="A15" s="18" t="n">
        <f aca="false">'11'!A15</f>
        <v>3099</v>
      </c>
      <c r="B15" s="19" t="str">
        <f aca="false">'11'!B15</f>
        <v>Muut tuotot</v>
      </c>
      <c r="C15" s="212"/>
      <c r="D15" s="184"/>
      <c r="E15" s="18" t="n">
        <f aca="false">'11'!E15</f>
        <v>7830</v>
      </c>
      <c r="F15" s="22" t="str">
        <f aca="false">'11'!F15</f>
        <v>Majoitus- ja ruokailut</v>
      </c>
      <c r="G15" s="150"/>
      <c r="H15" s="184"/>
    </row>
    <row r="16" customFormat="false" ht="12.8" hidden="false" customHeight="false" outlineLevel="0" collapsed="false">
      <c r="A16" s="18" t="n">
        <f aca="false">'11'!A16</f>
        <v>9001</v>
      </c>
      <c r="B16" s="19" t="str">
        <f aca="false">'11'!B16</f>
        <v>Jäsenmaksut</v>
      </c>
      <c r="C16" s="212"/>
      <c r="D16" s="184"/>
      <c r="E16" s="18" t="n">
        <f aca="false">'11'!E16</f>
        <v>7890</v>
      </c>
      <c r="F16" s="22" t="str">
        <f aca="false">'11'!F16</f>
        <v>Muut matkakulut</v>
      </c>
      <c r="G16" s="150"/>
      <c r="H16" s="184"/>
    </row>
    <row r="17" customFormat="false" ht="12.8" hidden="false" customHeight="false" outlineLevel="0" collapsed="false">
      <c r="A17" s="18" t="n">
        <f aca="false">'11'!A17</f>
        <v>9020</v>
      </c>
      <c r="B17" s="19" t="str">
        <f aca="false">'11'!B17</f>
        <v>Ilmoitus ja mainostuotot</v>
      </c>
      <c r="C17" s="212"/>
      <c r="D17" s="184"/>
      <c r="E17" s="18" t="n">
        <v>8375</v>
      </c>
      <c r="F17" s="22" t="s">
        <v>12</v>
      </c>
      <c r="G17" s="150"/>
      <c r="H17" s="184"/>
    </row>
    <row r="18" customFormat="false" ht="12.8" hidden="false" customHeight="false" outlineLevel="0" collapsed="false">
      <c r="A18" s="18" t="n">
        <f aca="false">'11'!A18</f>
        <v>9027</v>
      </c>
      <c r="B18" s="19" t="str">
        <f aca="false">'11'!B18</f>
        <v>Puffettimyynti</v>
      </c>
      <c r="C18" s="212"/>
      <c r="D18" s="184"/>
      <c r="E18" s="18" t="n">
        <f aca="false">'11'!E18</f>
        <v>8380</v>
      </c>
      <c r="F18" s="22" t="str">
        <f aca="false">'11'!F18</f>
        <v>Kuljetuspalvelut</v>
      </c>
      <c r="G18" s="150"/>
      <c r="H18" s="184"/>
    </row>
    <row r="19" customFormat="false" ht="12.8" hidden="false" customHeight="false" outlineLevel="0" collapsed="false">
      <c r="A19" s="18" t="n">
        <f aca="false">'11'!A19</f>
        <v>9028</v>
      </c>
      <c r="B19" s="19" t="str">
        <f aca="false">'11'!B19</f>
        <v>Arpatuotot</v>
      </c>
      <c r="C19" s="212"/>
      <c r="D19" s="184"/>
      <c r="E19" s="18" t="n">
        <f aca="false">'11'!E19</f>
        <v>8385</v>
      </c>
      <c r="F19" s="22" t="str">
        <f aca="false">'11'!F19</f>
        <v>Lajipalvelut</v>
      </c>
      <c r="G19" s="150"/>
      <c r="H19" s="184"/>
    </row>
    <row r="20" customFormat="false" ht="12.8" hidden="false" customHeight="false" outlineLevel="0" collapsed="false">
      <c r="A20" s="18" t="n">
        <f aca="false">'11'!A20</f>
        <v>9030</v>
      </c>
      <c r="B20" s="19" t="str">
        <f aca="false">'11'!B20</f>
        <v>Lahjoitukset</v>
      </c>
      <c r="C20" s="212"/>
      <c r="D20" s="184"/>
      <c r="E20" s="18" t="n">
        <f aca="false">'11'!E20</f>
        <v>8390</v>
      </c>
      <c r="F20" s="22" t="str">
        <f aca="false">'11'!F20</f>
        <v>Koulutuspalvelut</v>
      </c>
      <c r="G20" s="150"/>
      <c r="H20" s="184"/>
    </row>
    <row r="21" customFormat="false" ht="12.8" hidden="false" customHeight="false" outlineLevel="0" collapsed="false">
      <c r="A21" s="18" t="n">
        <f aca="false">'11'!A21</f>
        <v>9040</v>
      </c>
      <c r="B21" s="19" t="str">
        <f aca="false">'11'!B21</f>
        <v>Talkootoiminnan tuotot</v>
      </c>
      <c r="C21" s="212"/>
      <c r="D21" s="184"/>
      <c r="E21" s="18" t="n">
        <f aca="false">'11'!E21</f>
        <v>8410</v>
      </c>
      <c r="F21" s="22" t="str">
        <f aca="false">'11'!F21</f>
        <v>Muut ostetut palvelut</v>
      </c>
      <c r="G21" s="150"/>
      <c r="H21" s="184"/>
    </row>
    <row r="22" customFormat="false" ht="12.8" hidden="false" customHeight="false" outlineLevel="0" collapsed="false">
      <c r="A22" s="18" t="n">
        <f aca="false">'11'!A22</f>
        <v>9045</v>
      </c>
      <c r="B22" s="19" t="str">
        <f aca="false">'11'!B22</f>
        <v>Yhteistyösopimukset</v>
      </c>
      <c r="C22" s="212"/>
      <c r="D22" s="184"/>
      <c r="E22" s="18" t="n">
        <f aca="false">'11'!E22</f>
        <v>7970</v>
      </c>
      <c r="F22" s="22" t="str">
        <f aca="false">'11'!F22</f>
        <v>Kulut omasta tarjoilusta</v>
      </c>
      <c r="G22" s="150"/>
      <c r="H22" s="184"/>
    </row>
    <row r="23" customFormat="false" ht="12.8" hidden="false" customHeight="false" outlineLevel="0" collapsed="false">
      <c r="A23" s="18" t="n">
        <f aca="false">'11'!A23</f>
        <v>9046</v>
      </c>
      <c r="B23" s="19" t="str">
        <f aca="false">'11'!B23</f>
        <v>Myynti 0%</v>
      </c>
      <c r="C23" s="212"/>
      <c r="D23" s="184"/>
      <c r="E23" s="18" t="n">
        <f aca="false">'11'!E23</f>
        <v>8452</v>
      </c>
      <c r="F23" s="22" t="str">
        <f aca="false">'11'!F23</f>
        <v>Muut materiaalikulut</v>
      </c>
      <c r="G23" s="150"/>
      <c r="H23" s="184"/>
    </row>
    <row r="24" customFormat="false" ht="12.8" hidden="false" customHeight="false" outlineLevel="0" collapsed="false">
      <c r="A24" s="18" t="n">
        <f aca="false">'11'!A24</f>
        <v>9047</v>
      </c>
      <c r="B24" s="19" t="str">
        <f aca="false">'11'!B24</f>
        <v>Fanituotemyynti</v>
      </c>
      <c r="C24" s="212"/>
      <c r="D24" s="184"/>
      <c r="E24" s="18" t="n">
        <f aca="false">'11'!E24</f>
        <v>8460</v>
      </c>
      <c r="F24" s="22" t="str">
        <f aca="false">'11'!F24</f>
        <v>Sarjamaksut</v>
      </c>
      <c r="G24" s="150"/>
      <c r="H24" s="184"/>
    </row>
    <row r="25" customFormat="false" ht="12.8" hidden="false" customHeight="false" outlineLevel="0" collapsed="false">
      <c r="A25" s="189" t="n">
        <f aca="false">'11'!A25</f>
        <v>8599</v>
      </c>
      <c r="B25" s="213" t="str">
        <f aca="false">'11'!B25</f>
        <v>Sisäiset siirrot  (+)</v>
      </c>
      <c r="C25" s="212"/>
      <c r="D25" s="184"/>
      <c r="E25" s="18" t="n">
        <f aca="false">'11'!E25</f>
        <v>8454</v>
      </c>
      <c r="F25" s="22" t="str">
        <f aca="false">'11'!F25</f>
        <v>Osanottomaksut koulutus</v>
      </c>
      <c r="G25" s="150"/>
      <c r="H25" s="184"/>
    </row>
    <row r="26" customFormat="false" ht="12.8" hidden="false" customHeight="false" outlineLevel="0" collapsed="false">
      <c r="A26" s="18" t="n">
        <f aca="false">'11'!A26</f>
        <v>1800</v>
      </c>
      <c r="B26" s="19" t="str">
        <f aca="false">'11'!B26</f>
        <v>Siirtosaamiset</v>
      </c>
      <c r="C26" s="212"/>
      <c r="D26" s="184"/>
      <c r="E26" s="18" t="n">
        <f aca="false">'11'!E26</f>
        <v>8453</v>
      </c>
      <c r="F26" s="22" t="str">
        <f aca="false">'11'!F26</f>
        <v>Osanottomaksut turnaukset/leirit</v>
      </c>
      <c r="G26" s="150"/>
      <c r="H26" s="184"/>
    </row>
    <row r="27" customFormat="false" ht="12.8" hidden="false" customHeight="false" outlineLevel="0" collapsed="false">
      <c r="A27" s="25"/>
      <c r="B27" s="26" t="s">
        <v>16</v>
      </c>
      <c r="C27" s="27" t="n">
        <f aca="false">SUM(C7:C26)</f>
        <v>0</v>
      </c>
      <c r="D27" s="89"/>
      <c r="E27" s="18" t="n">
        <f aca="false">'11'!E27</f>
        <v>8464</v>
      </c>
      <c r="F27" s="22" t="str">
        <f aca="false">'11'!F27</f>
        <v>Muut osallistumismaksut</v>
      </c>
      <c r="G27" s="150"/>
      <c r="H27" s="184"/>
    </row>
    <row r="28" customFormat="false" ht="12.8" hidden="false" customHeight="false" outlineLevel="0" collapsed="false">
      <c r="B28" s="28"/>
      <c r="C28" s="29"/>
      <c r="D28" s="89"/>
      <c r="E28" s="18" t="n">
        <f aca="false">'11'!E28</f>
        <v>8470</v>
      </c>
      <c r="F28" s="22" t="str">
        <f aca="false">'11'!F28</f>
        <v>Varusteet ja välineet</v>
      </c>
      <c r="G28" s="150"/>
      <c r="H28" s="184"/>
    </row>
    <row r="29" customFormat="false" ht="12.8" hidden="false" customHeight="false" outlineLevel="0" collapsed="false">
      <c r="C29" s="3"/>
      <c r="D29" s="89"/>
      <c r="E29" s="18" t="n">
        <f aca="false">'11'!E29</f>
        <v>8500</v>
      </c>
      <c r="F29" s="22" t="str">
        <f aca="false">'11'!F29</f>
        <v>Kokous- ja neuvottelukulut</v>
      </c>
      <c r="G29" s="150"/>
      <c r="H29" s="184"/>
    </row>
    <row r="30" customFormat="false" ht="12.8" hidden="false" customHeight="false" outlineLevel="0" collapsed="false">
      <c r="B30" s="19" t="s">
        <v>17</v>
      </c>
      <c r="C30" s="212"/>
      <c r="D30" s="188"/>
      <c r="E30" s="18" t="n">
        <f aca="false">'11'!E30</f>
        <v>8501</v>
      </c>
      <c r="F30" s="22" t="str">
        <f aca="false">'11'!F30</f>
        <v>Postikulut</v>
      </c>
      <c r="G30" s="150"/>
      <c r="H30" s="184"/>
    </row>
    <row r="31" customFormat="false" ht="12.8" hidden="false" customHeight="false" outlineLevel="0" collapsed="false">
      <c r="B31" s="19" t="s">
        <v>18</v>
      </c>
      <c r="C31" s="212"/>
      <c r="D31" s="188"/>
      <c r="E31" s="18" t="n">
        <f aca="false">'11'!E31</f>
        <v>8505</v>
      </c>
      <c r="F31" s="22" t="str">
        <f aca="false">'11'!F31</f>
        <v>Kopionti/toimistotarvikkeet</v>
      </c>
      <c r="G31" s="150"/>
      <c r="H31" s="184"/>
    </row>
    <row r="32" customFormat="false" ht="12.8" hidden="false" customHeight="false" outlineLevel="0" collapsed="false">
      <c r="C32" s="3"/>
      <c r="E32" s="18" t="n">
        <f aca="false">'11'!E32</f>
        <v>8512</v>
      </c>
      <c r="F32" s="22" t="str">
        <f aca="false">'11'!F32</f>
        <v>Palkinnot</v>
      </c>
      <c r="G32" s="150"/>
      <c r="H32" s="184"/>
    </row>
    <row r="33" customFormat="false" ht="12.8" hidden="false" customHeight="false" outlineLevel="0" collapsed="false">
      <c r="B33" s="31" t="s">
        <v>19</v>
      </c>
      <c r="C33" s="163" t="n">
        <f aca="false">'04'!C36</f>
        <v>0</v>
      </c>
      <c r="E33" s="18" t="n">
        <f aca="false">'11'!E33</f>
        <v>8528</v>
      </c>
      <c r="F33" s="22" t="str">
        <f aca="false">'11'!F33</f>
        <v>Omien turnausten kulut</v>
      </c>
      <c r="G33" s="150"/>
      <c r="H33" s="184"/>
    </row>
    <row r="34" customFormat="false" ht="12.8" hidden="false" customHeight="false" outlineLevel="0" collapsed="false">
      <c r="B34" s="31" t="s">
        <v>20</v>
      </c>
      <c r="C34" s="33" t="n">
        <f aca="false">C27+C30</f>
        <v>0</v>
      </c>
      <c r="E34" s="18" t="n">
        <f aca="false">'11'!E34</f>
        <v>8515</v>
      </c>
      <c r="F34" s="22" t="str">
        <f aca="false">'11'!F34</f>
        <v>Pankinkulut</v>
      </c>
      <c r="G34" s="150"/>
      <c r="H34" s="184"/>
    </row>
    <row r="35" customFormat="false" ht="12.8" hidden="false" customHeight="false" outlineLevel="0" collapsed="false">
      <c r="B35" s="31" t="s">
        <v>21</v>
      </c>
      <c r="C35" s="33" t="n">
        <f aca="false">G45+C31</f>
        <v>0</v>
      </c>
      <c r="E35" s="18" t="n">
        <f aca="false">'11'!E35</f>
        <v>8522</v>
      </c>
      <c r="F35" s="22" t="str">
        <f aca="false">'11'!F35</f>
        <v>Siirtomaksut/lisenssit yms.</v>
      </c>
      <c r="G35" s="150"/>
      <c r="H35" s="184"/>
    </row>
    <row r="36" customFormat="false" ht="12.8" hidden="false" customHeight="false" outlineLevel="0" collapsed="false">
      <c r="B36" s="31" t="s">
        <v>22</v>
      </c>
      <c r="C36" s="35" t="n">
        <f aca="false">C33+C34-C35</f>
        <v>0</v>
      </c>
      <c r="E36" s="18" t="n">
        <f aca="false">'11'!E36</f>
        <v>8518</v>
      </c>
      <c r="F36" s="22" t="str">
        <f aca="false">'11'!F36</f>
        <v>Ensiapu-, terveydenhoito</v>
      </c>
      <c r="G36" s="150"/>
      <c r="H36" s="184"/>
    </row>
    <row r="37" customFormat="false" ht="12.8" hidden="false" customHeight="false" outlineLevel="0" collapsed="false">
      <c r="B37" s="36"/>
      <c r="E37" s="18" t="n">
        <f aca="false">'11'!E37</f>
        <v>8513</v>
      </c>
      <c r="F37" s="22" t="str">
        <f aca="false">'11'!F37</f>
        <v>Huomionosoitukset</v>
      </c>
      <c r="G37" s="150"/>
      <c r="H37" s="184"/>
    </row>
    <row r="38" customFormat="false" ht="12.8" hidden="false" customHeight="false" outlineLevel="0" collapsed="false">
      <c r="B38" s="164" t="s">
        <v>23</v>
      </c>
      <c r="C38" s="165"/>
      <c r="E38" s="18" t="n">
        <f aca="false">'11'!E38</f>
        <v>8520</v>
      </c>
      <c r="F38" s="22" t="str">
        <f aca="false">'11'!F38</f>
        <v>Virkistys- ja päättäjäiskulut</v>
      </c>
      <c r="G38" s="150"/>
      <c r="H38" s="184"/>
    </row>
    <row r="39" customFormat="false" ht="12.75" hidden="false" customHeight="true" outlineLevel="0" collapsed="false">
      <c r="B39" s="166" t="s">
        <v>212</v>
      </c>
      <c r="C39" s="167"/>
      <c r="E39" s="189" t="n">
        <f aca="false">'11'!E39</f>
        <v>8599</v>
      </c>
      <c r="F39" s="190" t="str">
        <f aca="false">'11'!F39</f>
        <v>Sisäiset siirrot  (-)</v>
      </c>
      <c r="G39" s="150"/>
      <c r="H39" s="184"/>
    </row>
    <row r="40" customFormat="false" ht="12.75" hidden="false" customHeight="true" outlineLevel="0" collapsed="false">
      <c r="B40" s="168"/>
      <c r="C40" s="169"/>
      <c r="E40" s="18" t="n">
        <f aca="false">'11'!E40</f>
        <v>9067</v>
      </c>
      <c r="F40" s="22" t="str">
        <f aca="false">'11'!F40</f>
        <v>Puffettikulut</v>
      </c>
      <c r="G40" s="150"/>
      <c r="H40" s="184"/>
    </row>
    <row r="41" customFormat="false" ht="12.8" hidden="false" customHeight="false" outlineLevel="0" collapsed="false">
      <c r="B41" s="168"/>
      <c r="C41" s="169"/>
      <c r="D41" s="39"/>
      <c r="E41" s="18" t="n">
        <f aca="false">'11'!E41</f>
        <v>9063</v>
      </c>
      <c r="F41" s="22" t="str">
        <f aca="false">'11'!F41</f>
        <v>Arpajaiskulut</v>
      </c>
      <c r="G41" s="150"/>
      <c r="H41" s="184"/>
    </row>
    <row r="42" customFormat="false" ht="12.8" hidden="false" customHeight="false" outlineLevel="0" collapsed="false">
      <c r="B42" s="170" t="str">
        <f aca="false">Perustiedot!$C$5</f>
        <v>Maya Meikäläinen  RAHON NIMI</v>
      </c>
      <c r="C42" s="169"/>
      <c r="E42" s="18" t="n">
        <f aca="false">'11'!E42</f>
        <v>9065</v>
      </c>
      <c r="F42" s="22" t="str">
        <f aca="false">'11'!F42</f>
        <v>Talkootoiminnan kulut</v>
      </c>
      <c r="G42" s="150"/>
      <c r="H42" s="184"/>
    </row>
    <row r="43" customFormat="false" ht="12.8" hidden="false" customHeight="false" outlineLevel="0" collapsed="false">
      <c r="B43" s="171" t="n">
        <f aca="false">Perustiedot!$C$6</f>
        <v>456789012</v>
      </c>
      <c r="C43" s="169"/>
      <c r="D43" s="39"/>
      <c r="E43" s="18" t="n">
        <f aca="false">'11'!E43</f>
        <v>9056</v>
      </c>
      <c r="F43" s="22" t="str">
        <f aca="false">'11'!F43</f>
        <v>Ostot 0%</v>
      </c>
      <c r="G43" s="150"/>
      <c r="H43" s="184"/>
    </row>
    <row r="44" customFormat="false" ht="12.8" hidden="false" customHeight="false" outlineLevel="0" collapsed="false">
      <c r="B44" s="172" t="str">
        <f aca="false">Perustiedot!$C$7</f>
        <v>00.raho@onssi.fi</v>
      </c>
      <c r="C44" s="173"/>
      <c r="E44" s="18" t="n">
        <f aca="false">'11'!E44</f>
        <v>2951</v>
      </c>
      <c r="F44" s="22" t="str">
        <f aca="false">'11'!F44</f>
        <v>Siirtovelat</v>
      </c>
      <c r="G44" s="150"/>
      <c r="H44" s="184"/>
    </row>
    <row r="45" customFormat="false" ht="12.8" hidden="false" customHeight="false" outlineLevel="0" collapsed="false">
      <c r="E45" s="25"/>
      <c r="F45" s="26" t="s">
        <v>16</v>
      </c>
      <c r="G45" s="157" t="n">
        <f aca="false">SUM(G7:G44)</f>
        <v>0</v>
      </c>
    </row>
    <row r="1048576" customFormat="false" ht="12.75" hidden="false" customHeight="true" outlineLevel="0" collapsed="false"/>
  </sheetData>
  <sheetProtection sheet="true" objects="true" scenarios="true" selectLockedCells="true"/>
  <mergeCells count="3">
    <mergeCell ref="A6:B6"/>
    <mergeCell ref="E6:F6"/>
    <mergeCell ref="B40:B41"/>
  </mergeCells>
  <printOptions headings="false" gridLines="false" gridLinesSet="true" horizontalCentered="false" verticalCentered="false"/>
  <pageMargins left="0.236111111111111" right="0.236111111111111" top="0.590277777777778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F3" activeCellId="0" sqref="F3"/>
    </sheetView>
  </sheetViews>
  <sheetFormatPr defaultColWidth="6.859375" defaultRowHeight="12.8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2" width="30.7"/>
    <col collapsed="false" customWidth="true" hidden="false" outlineLevel="0" max="3" min="3" style="2" width="9.7"/>
    <col collapsed="false" customWidth="true" hidden="false" outlineLevel="0" max="4" min="4" style="2" width="35.72"/>
    <col collapsed="false" customWidth="true" hidden="false" outlineLevel="0" max="5" min="5" style="1" width="5.71"/>
    <col collapsed="false" customWidth="true" hidden="false" outlineLevel="0" max="6" min="6" style="2" width="30.7"/>
    <col collapsed="false" customWidth="true" hidden="false" outlineLevel="0" max="7" min="7" style="3" width="9.7"/>
    <col collapsed="false" customWidth="true" hidden="false" outlineLevel="0" max="8" min="8" style="2" width="35.72"/>
    <col collapsed="false" customWidth="false" hidden="true" outlineLevel="0" max="1024" min="9" style="2" width="6.85"/>
  </cols>
  <sheetData>
    <row r="1" s="139" customFormat="true" ht="15.6" hidden="false" customHeight="true" outlineLevel="0" collapsed="false">
      <c r="A1" s="220"/>
      <c r="B1" s="138"/>
      <c r="E1" s="220"/>
      <c r="G1" s="221"/>
      <c r="H1" s="8"/>
    </row>
    <row r="2" s="139" customFormat="true" ht="15.6" hidden="false" customHeight="true" outlineLevel="0" collapsed="false">
      <c r="A2" s="220"/>
      <c r="B2" s="138" t="str">
        <f aca="false">Perustiedot!B2</f>
        <v>Oulun Naisfutis ry</v>
      </c>
      <c r="E2" s="220"/>
      <c r="F2" s="139" t="s">
        <v>0</v>
      </c>
      <c r="G2" s="221"/>
      <c r="H2" s="8" t="s">
        <v>1</v>
      </c>
    </row>
    <row r="3" s="139" customFormat="true" ht="15.6" hidden="false" customHeight="true" outlineLevel="0" collapsed="false">
      <c r="A3" s="220"/>
      <c r="B3" s="138" t="str">
        <f aca="false">"Joukkue: " &amp; Perustiedot!C3</f>
        <v>Joukkue:</v>
      </c>
      <c r="D3" s="222"/>
      <c r="E3" s="220"/>
      <c r="F3" s="141" t="s">
        <v>238</v>
      </c>
      <c r="G3" s="221"/>
      <c r="H3" s="8" t="s">
        <v>3</v>
      </c>
    </row>
    <row r="4" s="139" customFormat="true" ht="15.6" hidden="false" customHeight="true" outlineLevel="0" collapsed="false">
      <c r="A4" s="220"/>
      <c r="B4" s="138" t="str">
        <f aca="false">"Tilinumero: " &amp; Perustiedot!C4</f>
        <v>Tilinumero: </v>
      </c>
      <c r="D4" s="223"/>
      <c r="E4" s="220"/>
      <c r="G4" s="221"/>
      <c r="H4" s="12" t="s">
        <v>4</v>
      </c>
    </row>
    <row r="5" s="139" customFormat="true" ht="15.6" hidden="false" customHeight="true" outlineLevel="0" collapsed="false">
      <c r="A5" s="220"/>
      <c r="E5" s="220"/>
      <c r="G5" s="221"/>
      <c r="H5" s="13"/>
    </row>
    <row r="6" customFormat="false" ht="12.75" hidden="false" customHeight="false" outlineLevel="0" collapsed="false">
      <c r="A6" s="14" t="s">
        <v>5</v>
      </c>
      <c r="B6" s="14"/>
      <c r="C6" s="15" t="s">
        <v>6</v>
      </c>
      <c r="D6" s="16" t="s">
        <v>7</v>
      </c>
      <c r="E6" s="14" t="s">
        <v>139</v>
      </c>
      <c r="F6" s="14"/>
      <c r="G6" s="17" t="str">
        <f aca="false">'11'!G6</f>
        <v>€ ( - )</v>
      </c>
      <c r="H6" s="16" t="s">
        <v>10</v>
      </c>
    </row>
    <row r="7" customFormat="false" ht="12.8" hidden="false" customHeight="false" outlineLevel="0" collapsed="false">
      <c r="A7" s="18" t="n">
        <f aca="false">'11'!A7</f>
        <v>3000</v>
      </c>
      <c r="B7" s="19" t="str">
        <f aca="false">'11'!B7</f>
        <v>Osallistumismaksut</v>
      </c>
      <c r="C7" s="212"/>
      <c r="D7" s="184"/>
      <c r="E7" s="18" t="n">
        <f aca="false">'11'!E7</f>
        <v>3006</v>
      </c>
      <c r="F7" s="22" t="str">
        <f aca="false">'11'!F7</f>
        <v>Seuramaksut hallinnolle</v>
      </c>
      <c r="G7" s="150"/>
      <c r="H7" s="184"/>
    </row>
    <row r="8" customFormat="false" ht="12.8" hidden="false" customHeight="false" outlineLevel="0" collapsed="false">
      <c r="A8" s="18" t="n">
        <f aca="false">'11'!A8</f>
        <v>3002</v>
      </c>
      <c r="B8" s="19" t="str">
        <f aca="false">'11'!B8</f>
        <v>Kausimaksut</v>
      </c>
      <c r="C8" s="212"/>
      <c r="D8" s="184"/>
      <c r="E8" s="185" t="n">
        <f aca="false">'11'!E8</f>
        <v>5201</v>
      </c>
      <c r="F8" s="154" t="str">
        <f aca="false">'11'!F8</f>
        <v>Tuomarit ja toimitsijat (Seuran kautta!)</v>
      </c>
      <c r="G8" s="150"/>
      <c r="H8" s="184"/>
    </row>
    <row r="9" customFormat="false" ht="12.8" hidden="false" customHeight="false" outlineLevel="0" collapsed="false">
      <c r="A9" s="18" t="n">
        <f aca="false">'11'!A9</f>
        <v>3003</v>
      </c>
      <c r="B9" s="19" t="str">
        <f aca="false">'11'!B9</f>
        <v>Omien turnausten tuotot</v>
      </c>
      <c r="C9" s="212"/>
      <c r="D9" s="184"/>
      <c r="E9" s="18" t="n">
        <f aca="false">'11'!E9</f>
        <v>7230</v>
      </c>
      <c r="F9" s="22" t="str">
        <f aca="false">'11'!F9</f>
        <v>Sali- ja kenttävuokrat</v>
      </c>
      <c r="G9" s="150"/>
      <c r="H9" s="184"/>
    </row>
    <row r="10" customFormat="false" ht="12.8" hidden="false" customHeight="false" outlineLevel="0" collapsed="false">
      <c r="A10" s="18" t="n">
        <f aca="false">'11'!A10</f>
        <v>3004</v>
      </c>
      <c r="B10" s="19" t="str">
        <f aca="false">'11'!B10</f>
        <v>Joukkuemaksut</v>
      </c>
      <c r="C10" s="212"/>
      <c r="D10" s="184"/>
      <c r="E10" s="18" t="n">
        <f aca="false">'11'!E10</f>
        <v>7510</v>
      </c>
      <c r="F10" s="22" t="str">
        <f aca="false">'11'!F10</f>
        <v>Autovuokrat</v>
      </c>
      <c r="G10" s="150"/>
      <c r="H10" s="184"/>
    </row>
    <row r="11" customFormat="false" ht="12.8" hidden="false" customHeight="false" outlineLevel="0" collapsed="false">
      <c r="A11" s="18" t="n">
        <f aca="false">'11'!A11</f>
        <v>3099</v>
      </c>
      <c r="B11" s="19" t="str">
        <f aca="false">'11'!B11</f>
        <v>Muut tuotot</v>
      </c>
      <c r="C11" s="212"/>
      <c r="D11" s="184"/>
      <c r="E11" s="18" t="n">
        <f aca="false">'11'!E11</f>
        <v>7290</v>
      </c>
      <c r="F11" s="22" t="str">
        <f aca="false">'11'!F11</f>
        <v>Muut vuokrat</v>
      </c>
      <c r="G11" s="150"/>
      <c r="H11" s="184"/>
    </row>
    <row r="12" customFormat="false" ht="12.8" hidden="false" customHeight="false" outlineLevel="0" collapsed="false">
      <c r="A12" s="18" t="n">
        <f aca="false">'11'!A12</f>
        <v>3006</v>
      </c>
      <c r="B12" s="19" t="str">
        <f aca="false">'11'!B12</f>
        <v>Seuramaksut joukkueet (+/-)</v>
      </c>
      <c r="C12" s="212"/>
      <c r="D12" s="184"/>
      <c r="E12" s="18" t="n">
        <f aca="false">'11'!E12</f>
        <v>7800</v>
      </c>
      <c r="F12" s="22" t="str">
        <f aca="false">'11'!F12</f>
        <v>Matkaliput</v>
      </c>
      <c r="G12" s="150"/>
      <c r="H12" s="184"/>
    </row>
    <row r="13" customFormat="false" ht="12.8" hidden="false" customHeight="false" outlineLevel="0" collapsed="false">
      <c r="A13" s="18" t="n">
        <f aca="false">'11'!A13</f>
        <v>7840</v>
      </c>
      <c r="B13" s="19" t="str">
        <f aca="false">'11'!B13</f>
        <v>Turnausomavastuut</v>
      </c>
      <c r="C13" s="212"/>
      <c r="D13" s="184"/>
      <c r="E13" s="185" t="n">
        <f aca="false">'11'!E13</f>
        <v>7810</v>
      </c>
      <c r="F13" s="154" t="str">
        <f aca="false">'11'!F13</f>
        <v>Päivärahat (Seuran kautta!)</v>
      </c>
      <c r="G13" s="150"/>
      <c r="H13" s="184"/>
    </row>
    <row r="14" customFormat="false" ht="12.8" hidden="false" customHeight="false" outlineLevel="0" collapsed="false">
      <c r="A14" s="18" t="n">
        <f aca="false">'11'!A14</f>
        <v>8474</v>
      </c>
      <c r="B14" s="19" t="str">
        <f aca="false">'11'!B14</f>
        <v>Varusteomavastuut</v>
      </c>
      <c r="C14" s="212"/>
      <c r="D14" s="184"/>
      <c r="E14" s="185" t="n">
        <f aca="false">'11'!E14</f>
        <v>7821</v>
      </c>
      <c r="F14" s="154" t="str">
        <f aca="false">'11'!F14</f>
        <v>Kilometrikorvaukset (Seuran kautta!)</v>
      </c>
      <c r="G14" s="150"/>
      <c r="H14" s="184"/>
    </row>
    <row r="15" customFormat="false" ht="12.8" hidden="false" customHeight="false" outlineLevel="0" collapsed="false">
      <c r="A15" s="18" t="n">
        <f aca="false">'11'!A15</f>
        <v>3099</v>
      </c>
      <c r="B15" s="19" t="str">
        <f aca="false">'11'!B15</f>
        <v>Muut tuotot</v>
      </c>
      <c r="C15" s="212"/>
      <c r="D15" s="184"/>
      <c r="E15" s="18" t="n">
        <f aca="false">'11'!E15</f>
        <v>7830</v>
      </c>
      <c r="F15" s="22" t="str">
        <f aca="false">'11'!F15</f>
        <v>Majoitus- ja ruokailut</v>
      </c>
      <c r="G15" s="150"/>
      <c r="H15" s="184"/>
    </row>
    <row r="16" customFormat="false" ht="12.8" hidden="false" customHeight="false" outlineLevel="0" collapsed="false">
      <c r="A16" s="18" t="n">
        <f aca="false">'11'!A16</f>
        <v>9001</v>
      </c>
      <c r="B16" s="19" t="str">
        <f aca="false">'11'!B16</f>
        <v>Jäsenmaksut</v>
      </c>
      <c r="C16" s="212"/>
      <c r="D16" s="184"/>
      <c r="E16" s="18" t="n">
        <f aca="false">'11'!E16</f>
        <v>7890</v>
      </c>
      <c r="F16" s="22" t="str">
        <f aca="false">'11'!F16</f>
        <v>Muut matkakulut</v>
      </c>
      <c r="G16" s="150"/>
      <c r="H16" s="184"/>
    </row>
    <row r="17" customFormat="false" ht="12.8" hidden="false" customHeight="false" outlineLevel="0" collapsed="false">
      <c r="A17" s="18" t="n">
        <f aca="false">'11'!A17</f>
        <v>9020</v>
      </c>
      <c r="B17" s="19" t="str">
        <f aca="false">'11'!B17</f>
        <v>Ilmoitus ja mainostuotot</v>
      </c>
      <c r="C17" s="212"/>
      <c r="D17" s="184"/>
      <c r="E17" s="18" t="n">
        <v>8375</v>
      </c>
      <c r="F17" s="22" t="s">
        <v>12</v>
      </c>
      <c r="G17" s="150"/>
      <c r="H17" s="184"/>
    </row>
    <row r="18" customFormat="false" ht="12.8" hidden="false" customHeight="false" outlineLevel="0" collapsed="false">
      <c r="A18" s="18" t="n">
        <f aca="false">'11'!A18</f>
        <v>9027</v>
      </c>
      <c r="B18" s="19" t="str">
        <f aca="false">'11'!B18</f>
        <v>Puffettimyynti</v>
      </c>
      <c r="C18" s="212"/>
      <c r="D18" s="184"/>
      <c r="E18" s="18" t="n">
        <f aca="false">'11'!E18</f>
        <v>8380</v>
      </c>
      <c r="F18" s="22" t="str">
        <f aca="false">'11'!F18</f>
        <v>Kuljetuspalvelut</v>
      </c>
      <c r="G18" s="150"/>
      <c r="H18" s="184"/>
    </row>
    <row r="19" customFormat="false" ht="12.8" hidden="false" customHeight="false" outlineLevel="0" collapsed="false">
      <c r="A19" s="18" t="n">
        <f aca="false">'11'!A19</f>
        <v>9028</v>
      </c>
      <c r="B19" s="19" t="str">
        <f aca="false">'11'!B19</f>
        <v>Arpatuotot</v>
      </c>
      <c r="C19" s="212"/>
      <c r="D19" s="184"/>
      <c r="E19" s="18" t="n">
        <f aca="false">'11'!E19</f>
        <v>8385</v>
      </c>
      <c r="F19" s="22" t="str">
        <f aca="false">'11'!F19</f>
        <v>Lajipalvelut</v>
      </c>
      <c r="G19" s="150"/>
      <c r="H19" s="184"/>
    </row>
    <row r="20" customFormat="false" ht="12.8" hidden="false" customHeight="false" outlineLevel="0" collapsed="false">
      <c r="A20" s="18" t="n">
        <f aca="false">'11'!A20</f>
        <v>9030</v>
      </c>
      <c r="B20" s="19" t="str">
        <f aca="false">'11'!B20</f>
        <v>Lahjoitukset</v>
      </c>
      <c r="C20" s="212"/>
      <c r="D20" s="184"/>
      <c r="E20" s="18" t="n">
        <f aca="false">'11'!E20</f>
        <v>8390</v>
      </c>
      <c r="F20" s="22" t="str">
        <f aca="false">'11'!F20</f>
        <v>Koulutuspalvelut</v>
      </c>
      <c r="G20" s="150"/>
      <c r="H20" s="184"/>
    </row>
    <row r="21" customFormat="false" ht="12.8" hidden="false" customHeight="false" outlineLevel="0" collapsed="false">
      <c r="A21" s="18" t="n">
        <f aca="false">'11'!A21</f>
        <v>9040</v>
      </c>
      <c r="B21" s="19" t="str">
        <f aca="false">'11'!B21</f>
        <v>Talkootoiminnan tuotot</v>
      </c>
      <c r="C21" s="212"/>
      <c r="D21" s="184"/>
      <c r="E21" s="18" t="n">
        <f aca="false">'11'!E21</f>
        <v>8410</v>
      </c>
      <c r="F21" s="22" t="str">
        <f aca="false">'11'!F21</f>
        <v>Muut ostetut palvelut</v>
      </c>
      <c r="G21" s="150"/>
      <c r="H21" s="184"/>
    </row>
    <row r="22" customFormat="false" ht="12.8" hidden="false" customHeight="false" outlineLevel="0" collapsed="false">
      <c r="A22" s="18" t="n">
        <f aca="false">'11'!A22</f>
        <v>9045</v>
      </c>
      <c r="B22" s="19" t="str">
        <f aca="false">'11'!B22</f>
        <v>Yhteistyösopimukset</v>
      </c>
      <c r="C22" s="212"/>
      <c r="D22" s="184"/>
      <c r="E22" s="18" t="n">
        <f aca="false">'11'!E22</f>
        <v>7970</v>
      </c>
      <c r="F22" s="22" t="str">
        <f aca="false">'11'!F22</f>
        <v>Kulut omasta tarjoilusta</v>
      </c>
      <c r="G22" s="150"/>
      <c r="H22" s="184"/>
    </row>
    <row r="23" customFormat="false" ht="12.8" hidden="false" customHeight="false" outlineLevel="0" collapsed="false">
      <c r="A23" s="18" t="n">
        <f aca="false">'11'!A23</f>
        <v>9046</v>
      </c>
      <c r="B23" s="19" t="str">
        <f aca="false">'11'!B23</f>
        <v>Myynti 0%</v>
      </c>
      <c r="C23" s="212"/>
      <c r="D23" s="184"/>
      <c r="E23" s="18" t="n">
        <f aca="false">'11'!E23</f>
        <v>8452</v>
      </c>
      <c r="F23" s="22" t="str">
        <f aca="false">'11'!F23</f>
        <v>Muut materiaalikulut</v>
      </c>
      <c r="G23" s="150"/>
      <c r="H23" s="184"/>
    </row>
    <row r="24" customFormat="false" ht="12.8" hidden="false" customHeight="false" outlineLevel="0" collapsed="false">
      <c r="A24" s="18" t="n">
        <f aca="false">'11'!A24</f>
        <v>9047</v>
      </c>
      <c r="B24" s="19" t="str">
        <f aca="false">'11'!B24</f>
        <v>Fanituotemyynti</v>
      </c>
      <c r="C24" s="212"/>
      <c r="D24" s="184"/>
      <c r="E24" s="18" t="n">
        <f aca="false">'11'!E24</f>
        <v>8460</v>
      </c>
      <c r="F24" s="22" t="str">
        <f aca="false">'11'!F24</f>
        <v>Sarjamaksut</v>
      </c>
      <c r="G24" s="150"/>
      <c r="H24" s="184"/>
    </row>
    <row r="25" customFormat="false" ht="12.8" hidden="false" customHeight="false" outlineLevel="0" collapsed="false">
      <c r="A25" s="189" t="n">
        <f aca="false">'11'!A25</f>
        <v>8599</v>
      </c>
      <c r="B25" s="213" t="str">
        <f aca="false">'11'!B25</f>
        <v>Sisäiset siirrot  (+)</v>
      </c>
      <c r="C25" s="212"/>
      <c r="D25" s="184"/>
      <c r="E25" s="18" t="n">
        <f aca="false">'11'!E25</f>
        <v>8454</v>
      </c>
      <c r="F25" s="22" t="str">
        <f aca="false">'11'!F25</f>
        <v>Osanottomaksut koulutus</v>
      </c>
      <c r="G25" s="150"/>
      <c r="H25" s="184"/>
    </row>
    <row r="26" customFormat="false" ht="12.8" hidden="false" customHeight="false" outlineLevel="0" collapsed="false">
      <c r="A26" s="18" t="n">
        <f aca="false">'11'!A26</f>
        <v>1800</v>
      </c>
      <c r="B26" s="19" t="str">
        <f aca="false">'11'!B26</f>
        <v>Siirtosaamiset</v>
      </c>
      <c r="C26" s="212"/>
      <c r="D26" s="184"/>
      <c r="E26" s="18" t="n">
        <f aca="false">'11'!E26</f>
        <v>8453</v>
      </c>
      <c r="F26" s="22" t="str">
        <f aca="false">'11'!F26</f>
        <v>Osanottomaksut turnaukset/leirit</v>
      </c>
      <c r="G26" s="150"/>
      <c r="H26" s="184"/>
    </row>
    <row r="27" customFormat="false" ht="12.8" hidden="false" customHeight="false" outlineLevel="0" collapsed="false">
      <c r="A27" s="25"/>
      <c r="B27" s="26" t="s">
        <v>16</v>
      </c>
      <c r="C27" s="27" t="n">
        <f aca="false">SUM(C7:C26)</f>
        <v>0</v>
      </c>
      <c r="D27" s="89"/>
      <c r="E27" s="18" t="n">
        <f aca="false">'11'!E27</f>
        <v>8464</v>
      </c>
      <c r="F27" s="22" t="str">
        <f aca="false">'11'!F27</f>
        <v>Muut osallistumismaksut</v>
      </c>
      <c r="G27" s="150"/>
      <c r="H27" s="184"/>
    </row>
    <row r="28" customFormat="false" ht="12.8" hidden="false" customHeight="false" outlineLevel="0" collapsed="false">
      <c r="B28" s="28"/>
      <c r="C28" s="29"/>
      <c r="D28" s="89"/>
      <c r="E28" s="18" t="n">
        <f aca="false">'11'!E28</f>
        <v>8470</v>
      </c>
      <c r="F28" s="22" t="str">
        <f aca="false">'11'!F28</f>
        <v>Varusteet ja välineet</v>
      </c>
      <c r="G28" s="150"/>
      <c r="H28" s="184"/>
    </row>
    <row r="29" customFormat="false" ht="12.8" hidden="false" customHeight="false" outlineLevel="0" collapsed="false">
      <c r="C29" s="3"/>
      <c r="D29" s="89"/>
      <c r="E29" s="18" t="n">
        <f aca="false">'11'!E29</f>
        <v>8500</v>
      </c>
      <c r="F29" s="22" t="str">
        <f aca="false">'11'!F29</f>
        <v>Kokous- ja neuvottelukulut</v>
      </c>
      <c r="G29" s="150"/>
      <c r="H29" s="184"/>
    </row>
    <row r="30" customFormat="false" ht="12.8" hidden="false" customHeight="false" outlineLevel="0" collapsed="false">
      <c r="B30" s="19" t="s">
        <v>17</v>
      </c>
      <c r="C30" s="212"/>
      <c r="D30" s="188"/>
      <c r="E30" s="18" t="n">
        <f aca="false">'11'!E30</f>
        <v>8501</v>
      </c>
      <c r="F30" s="22" t="str">
        <f aca="false">'11'!F30</f>
        <v>Postikulut</v>
      </c>
      <c r="G30" s="150"/>
      <c r="H30" s="184"/>
    </row>
    <row r="31" customFormat="false" ht="12.8" hidden="false" customHeight="false" outlineLevel="0" collapsed="false">
      <c r="B31" s="19" t="s">
        <v>18</v>
      </c>
      <c r="C31" s="212"/>
      <c r="D31" s="188"/>
      <c r="E31" s="18" t="n">
        <f aca="false">'11'!E31</f>
        <v>8505</v>
      </c>
      <c r="F31" s="22" t="str">
        <f aca="false">'11'!F31</f>
        <v>Kopionti/toimistotarvikkeet</v>
      </c>
      <c r="G31" s="150"/>
      <c r="H31" s="184"/>
    </row>
    <row r="32" customFormat="false" ht="12.8" hidden="false" customHeight="false" outlineLevel="0" collapsed="false">
      <c r="C32" s="3"/>
      <c r="E32" s="18" t="n">
        <f aca="false">'11'!E32</f>
        <v>8512</v>
      </c>
      <c r="F32" s="22" t="str">
        <f aca="false">'11'!F32</f>
        <v>Palkinnot</v>
      </c>
      <c r="G32" s="150"/>
      <c r="H32" s="184"/>
    </row>
    <row r="33" customFormat="false" ht="12.8" hidden="false" customHeight="false" outlineLevel="0" collapsed="false">
      <c r="B33" s="31" t="s">
        <v>19</v>
      </c>
      <c r="C33" s="163" t="n">
        <f aca="false">'05'!C36</f>
        <v>0</v>
      </c>
      <c r="E33" s="18" t="n">
        <f aca="false">'11'!E33</f>
        <v>8528</v>
      </c>
      <c r="F33" s="22" t="str">
        <f aca="false">'11'!F33</f>
        <v>Omien turnausten kulut</v>
      </c>
      <c r="G33" s="150"/>
      <c r="H33" s="184"/>
    </row>
    <row r="34" customFormat="false" ht="12.8" hidden="false" customHeight="false" outlineLevel="0" collapsed="false">
      <c r="B34" s="31" t="s">
        <v>20</v>
      </c>
      <c r="C34" s="33" t="n">
        <f aca="false">C27+C30</f>
        <v>0</v>
      </c>
      <c r="E34" s="18" t="n">
        <f aca="false">'11'!E34</f>
        <v>8515</v>
      </c>
      <c r="F34" s="22" t="str">
        <f aca="false">'11'!F34</f>
        <v>Pankinkulut</v>
      </c>
      <c r="G34" s="150"/>
      <c r="H34" s="184"/>
    </row>
    <row r="35" customFormat="false" ht="12.8" hidden="false" customHeight="false" outlineLevel="0" collapsed="false">
      <c r="B35" s="31" t="s">
        <v>21</v>
      </c>
      <c r="C35" s="33" t="n">
        <f aca="false">G45+C31</f>
        <v>0</v>
      </c>
      <c r="E35" s="18" t="n">
        <f aca="false">'11'!E35</f>
        <v>8522</v>
      </c>
      <c r="F35" s="22" t="str">
        <f aca="false">'11'!F35</f>
        <v>Siirtomaksut/lisenssit yms.</v>
      </c>
      <c r="G35" s="150"/>
      <c r="H35" s="184"/>
    </row>
    <row r="36" customFormat="false" ht="12.8" hidden="false" customHeight="false" outlineLevel="0" collapsed="false">
      <c r="B36" s="31" t="s">
        <v>22</v>
      </c>
      <c r="C36" s="35" t="n">
        <f aca="false">C33+C34-C35</f>
        <v>0</v>
      </c>
      <c r="E36" s="18" t="n">
        <f aca="false">'11'!E36</f>
        <v>8518</v>
      </c>
      <c r="F36" s="22" t="str">
        <f aca="false">'11'!F36</f>
        <v>Ensiapu-, terveydenhoito</v>
      </c>
      <c r="G36" s="150"/>
      <c r="H36" s="184"/>
    </row>
    <row r="37" customFormat="false" ht="12.8" hidden="false" customHeight="false" outlineLevel="0" collapsed="false">
      <c r="B37" s="36"/>
      <c r="E37" s="18" t="n">
        <f aca="false">'11'!E37</f>
        <v>8513</v>
      </c>
      <c r="F37" s="22" t="str">
        <f aca="false">'11'!F37</f>
        <v>Huomionosoitukset</v>
      </c>
      <c r="G37" s="150"/>
      <c r="H37" s="184"/>
    </row>
    <row r="38" customFormat="false" ht="12.8" hidden="false" customHeight="false" outlineLevel="0" collapsed="false">
      <c r="B38" s="164" t="s">
        <v>23</v>
      </c>
      <c r="C38" s="165"/>
      <c r="E38" s="18" t="n">
        <f aca="false">'11'!E38</f>
        <v>8520</v>
      </c>
      <c r="F38" s="22" t="str">
        <f aca="false">'11'!F38</f>
        <v>Virkistys- ja päättäjäiskulut</v>
      </c>
      <c r="G38" s="150"/>
      <c r="H38" s="184"/>
    </row>
    <row r="39" customFormat="false" ht="12.75" hidden="false" customHeight="true" outlineLevel="0" collapsed="false">
      <c r="B39" s="166" t="s">
        <v>212</v>
      </c>
      <c r="C39" s="167"/>
      <c r="E39" s="189" t="n">
        <f aca="false">'11'!E39</f>
        <v>8599</v>
      </c>
      <c r="F39" s="190" t="str">
        <f aca="false">'11'!F39</f>
        <v>Sisäiset siirrot  (-)</v>
      </c>
      <c r="G39" s="150"/>
      <c r="H39" s="184"/>
    </row>
    <row r="40" customFormat="false" ht="12.75" hidden="false" customHeight="true" outlineLevel="0" collapsed="false">
      <c r="B40" s="168"/>
      <c r="C40" s="169"/>
      <c r="E40" s="18" t="n">
        <f aca="false">'11'!E40</f>
        <v>9067</v>
      </c>
      <c r="F40" s="22" t="str">
        <f aca="false">'11'!F40</f>
        <v>Puffettikulut</v>
      </c>
      <c r="G40" s="150"/>
      <c r="H40" s="184"/>
    </row>
    <row r="41" customFormat="false" ht="12.8" hidden="false" customHeight="false" outlineLevel="0" collapsed="false">
      <c r="B41" s="168"/>
      <c r="C41" s="169"/>
      <c r="D41" s="39"/>
      <c r="E41" s="18" t="n">
        <f aca="false">'11'!E41</f>
        <v>9063</v>
      </c>
      <c r="F41" s="22" t="str">
        <f aca="false">'11'!F41</f>
        <v>Arpajaiskulut</v>
      </c>
      <c r="G41" s="150"/>
      <c r="H41" s="184"/>
    </row>
    <row r="42" customFormat="false" ht="12.8" hidden="false" customHeight="false" outlineLevel="0" collapsed="false">
      <c r="B42" s="170" t="str">
        <f aca="false">Perustiedot!$C$5</f>
        <v>Maya Meikäläinen  RAHON NIMI</v>
      </c>
      <c r="C42" s="169"/>
      <c r="E42" s="18" t="n">
        <f aca="false">'11'!E42</f>
        <v>9065</v>
      </c>
      <c r="F42" s="22" t="str">
        <f aca="false">'11'!F42</f>
        <v>Talkootoiminnan kulut</v>
      </c>
      <c r="G42" s="150"/>
      <c r="H42" s="184"/>
    </row>
    <row r="43" customFormat="false" ht="12.8" hidden="false" customHeight="false" outlineLevel="0" collapsed="false">
      <c r="B43" s="171" t="n">
        <f aca="false">Perustiedot!$C$6</f>
        <v>456789012</v>
      </c>
      <c r="C43" s="169"/>
      <c r="D43" s="39"/>
      <c r="E43" s="18" t="n">
        <f aca="false">'11'!E43</f>
        <v>9056</v>
      </c>
      <c r="F43" s="22" t="str">
        <f aca="false">'11'!F43</f>
        <v>Ostot 0%</v>
      </c>
      <c r="G43" s="150"/>
      <c r="H43" s="184"/>
    </row>
    <row r="44" customFormat="false" ht="12.8" hidden="false" customHeight="false" outlineLevel="0" collapsed="false">
      <c r="B44" s="172" t="str">
        <f aca="false">Perustiedot!$C$7</f>
        <v>00.raho@onssi.fi</v>
      </c>
      <c r="C44" s="173"/>
      <c r="E44" s="18" t="n">
        <f aca="false">'11'!E44</f>
        <v>2951</v>
      </c>
      <c r="F44" s="22" t="str">
        <f aca="false">'11'!F44</f>
        <v>Siirtovelat</v>
      </c>
      <c r="G44" s="150"/>
      <c r="H44" s="184"/>
    </row>
    <row r="45" customFormat="false" ht="12.8" hidden="false" customHeight="false" outlineLevel="0" collapsed="false">
      <c r="E45" s="25"/>
      <c r="F45" s="26" t="s">
        <v>16</v>
      </c>
      <c r="G45" s="157" t="n">
        <f aca="false">SUM(G7:G44)</f>
        <v>0</v>
      </c>
    </row>
    <row r="1048576" customFormat="false" ht="12.75" hidden="false" customHeight="true" outlineLevel="0" collapsed="false"/>
  </sheetData>
  <sheetProtection sheet="true" objects="true" scenarios="true" selectLockedCells="true"/>
  <mergeCells count="3">
    <mergeCell ref="A6:B6"/>
    <mergeCell ref="E6:F6"/>
    <mergeCell ref="B40:B41"/>
  </mergeCells>
  <printOptions headings="false" gridLines="false" gridLinesSet="true" horizontalCentered="false" verticalCentered="false"/>
  <pageMargins left="0.236111111111111" right="0.236111111111111" top="0.590277777777778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F4" activeCellId="0" sqref="F4"/>
    </sheetView>
  </sheetViews>
  <sheetFormatPr defaultColWidth="6.859375" defaultRowHeight="12.8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2" width="30.7"/>
    <col collapsed="false" customWidth="true" hidden="false" outlineLevel="0" max="3" min="3" style="2" width="9.7"/>
    <col collapsed="false" customWidth="true" hidden="false" outlineLevel="0" max="4" min="4" style="2" width="35.72"/>
    <col collapsed="false" customWidth="true" hidden="false" outlineLevel="0" max="5" min="5" style="1" width="5.71"/>
    <col collapsed="false" customWidth="true" hidden="false" outlineLevel="0" max="6" min="6" style="2" width="30.7"/>
    <col collapsed="false" customWidth="true" hidden="false" outlineLevel="0" max="7" min="7" style="3" width="9.7"/>
    <col collapsed="false" customWidth="true" hidden="false" outlineLevel="0" max="8" min="8" style="2" width="35.72"/>
    <col collapsed="false" customWidth="false" hidden="true" outlineLevel="0" max="1024" min="9" style="2" width="6.85"/>
  </cols>
  <sheetData>
    <row r="1" s="139" customFormat="true" ht="15.6" hidden="false" customHeight="true" outlineLevel="0" collapsed="false">
      <c r="A1" s="220"/>
      <c r="B1" s="138"/>
      <c r="E1" s="220"/>
      <c r="G1" s="221"/>
      <c r="H1" s="8"/>
    </row>
    <row r="2" s="139" customFormat="true" ht="15.6" hidden="false" customHeight="true" outlineLevel="0" collapsed="false">
      <c r="A2" s="220"/>
      <c r="B2" s="138" t="str">
        <f aca="false">Perustiedot!B2</f>
        <v>Oulun Naisfutis ry</v>
      </c>
      <c r="E2" s="220"/>
      <c r="F2" s="139" t="s">
        <v>0</v>
      </c>
      <c r="G2" s="221"/>
      <c r="H2" s="8" t="s">
        <v>1</v>
      </c>
    </row>
    <row r="3" s="139" customFormat="true" ht="15.6" hidden="false" customHeight="true" outlineLevel="0" collapsed="false">
      <c r="A3" s="220"/>
      <c r="B3" s="138" t="str">
        <f aca="false">"Joukkue: " &amp; Perustiedot!C3</f>
        <v>Joukkue:</v>
      </c>
      <c r="D3" s="222"/>
      <c r="E3" s="220"/>
      <c r="F3" s="141" t="s">
        <v>239</v>
      </c>
      <c r="G3" s="221"/>
      <c r="H3" s="8" t="s">
        <v>3</v>
      </c>
    </row>
    <row r="4" s="139" customFormat="true" ht="15.6" hidden="false" customHeight="true" outlineLevel="0" collapsed="false">
      <c r="A4" s="220"/>
      <c r="B4" s="138" t="str">
        <f aca="false">"Tilinumero: " &amp; Perustiedot!C4</f>
        <v>Tilinumero: </v>
      </c>
      <c r="D4" s="223"/>
      <c r="E4" s="220"/>
      <c r="G4" s="221"/>
      <c r="H4" s="12" t="s">
        <v>4</v>
      </c>
    </row>
    <row r="5" s="139" customFormat="true" ht="15.6" hidden="false" customHeight="true" outlineLevel="0" collapsed="false">
      <c r="A5" s="220"/>
      <c r="E5" s="220"/>
      <c r="G5" s="221"/>
      <c r="H5" s="13"/>
    </row>
    <row r="6" customFormat="false" ht="12.75" hidden="false" customHeight="false" outlineLevel="0" collapsed="false">
      <c r="A6" s="14" t="s">
        <v>5</v>
      </c>
      <c r="B6" s="14"/>
      <c r="C6" s="15" t="s">
        <v>6</v>
      </c>
      <c r="D6" s="16" t="s">
        <v>7</v>
      </c>
      <c r="E6" s="14" t="s">
        <v>139</v>
      </c>
      <c r="F6" s="14"/>
      <c r="G6" s="17" t="str">
        <f aca="false">'11'!G6</f>
        <v>€ ( - )</v>
      </c>
      <c r="H6" s="16" t="s">
        <v>10</v>
      </c>
    </row>
    <row r="7" customFormat="false" ht="12.8" hidden="false" customHeight="false" outlineLevel="0" collapsed="false">
      <c r="A7" s="18" t="n">
        <f aca="false">'11'!A7</f>
        <v>3000</v>
      </c>
      <c r="B7" s="19" t="str">
        <f aca="false">'11'!B7</f>
        <v>Osallistumismaksut</v>
      </c>
      <c r="C7" s="212"/>
      <c r="D7" s="184"/>
      <c r="E7" s="18" t="n">
        <f aca="false">'11'!E7</f>
        <v>3006</v>
      </c>
      <c r="F7" s="22" t="str">
        <f aca="false">'11'!F7</f>
        <v>Seuramaksut hallinnolle</v>
      </c>
      <c r="G7" s="224"/>
      <c r="H7" s="183"/>
    </row>
    <row r="8" customFormat="false" ht="12.8" hidden="false" customHeight="false" outlineLevel="0" collapsed="false">
      <c r="A8" s="18" t="n">
        <f aca="false">'11'!A8</f>
        <v>3002</v>
      </c>
      <c r="B8" s="19" t="str">
        <f aca="false">'11'!B8</f>
        <v>Kausimaksut</v>
      </c>
      <c r="C8" s="212"/>
      <c r="D8" s="184"/>
      <c r="E8" s="185" t="n">
        <f aca="false">'11'!E8</f>
        <v>5201</v>
      </c>
      <c r="F8" s="154" t="str">
        <f aca="false">'11'!F8</f>
        <v>Tuomarit ja toimitsijat (Seuran kautta!)</v>
      </c>
      <c r="G8" s="224"/>
      <c r="H8" s="183"/>
    </row>
    <row r="9" customFormat="false" ht="12.8" hidden="false" customHeight="false" outlineLevel="0" collapsed="false">
      <c r="A9" s="18" t="n">
        <f aca="false">'11'!A9</f>
        <v>3003</v>
      </c>
      <c r="B9" s="19" t="str">
        <f aca="false">'11'!B9</f>
        <v>Omien turnausten tuotot</v>
      </c>
      <c r="C9" s="212"/>
      <c r="D9" s="184"/>
      <c r="E9" s="18" t="n">
        <f aca="false">'11'!E9</f>
        <v>7230</v>
      </c>
      <c r="F9" s="22" t="str">
        <f aca="false">'11'!F9</f>
        <v>Sali- ja kenttävuokrat</v>
      </c>
      <c r="G9" s="224"/>
      <c r="H9" s="183"/>
    </row>
    <row r="10" customFormat="false" ht="12.8" hidden="false" customHeight="false" outlineLevel="0" collapsed="false">
      <c r="A10" s="18" t="n">
        <f aca="false">'11'!A10</f>
        <v>3004</v>
      </c>
      <c r="B10" s="19" t="str">
        <f aca="false">'11'!B10</f>
        <v>Joukkuemaksut</v>
      </c>
      <c r="C10" s="212"/>
      <c r="D10" s="184"/>
      <c r="E10" s="18" t="n">
        <f aca="false">'11'!E10</f>
        <v>7510</v>
      </c>
      <c r="F10" s="22" t="str">
        <f aca="false">'11'!F10</f>
        <v>Autovuokrat</v>
      </c>
      <c r="G10" s="224"/>
      <c r="H10" s="183"/>
    </row>
    <row r="11" customFormat="false" ht="12.8" hidden="false" customHeight="false" outlineLevel="0" collapsed="false">
      <c r="A11" s="18" t="n">
        <f aca="false">'11'!A11</f>
        <v>3099</v>
      </c>
      <c r="B11" s="19" t="str">
        <f aca="false">'11'!B11</f>
        <v>Muut tuotot</v>
      </c>
      <c r="C11" s="212"/>
      <c r="D11" s="184"/>
      <c r="E11" s="18" t="n">
        <f aca="false">'11'!E11</f>
        <v>7290</v>
      </c>
      <c r="F11" s="22" t="str">
        <f aca="false">'11'!F11</f>
        <v>Muut vuokrat</v>
      </c>
      <c r="G11" s="224"/>
      <c r="H11" s="183"/>
    </row>
    <row r="12" customFormat="false" ht="12.8" hidden="false" customHeight="false" outlineLevel="0" collapsed="false">
      <c r="A12" s="18" t="n">
        <f aca="false">'11'!A12</f>
        <v>3006</v>
      </c>
      <c r="B12" s="19" t="str">
        <f aca="false">'11'!B12</f>
        <v>Seuramaksut joukkueet (+/-)</v>
      </c>
      <c r="C12" s="212"/>
      <c r="D12" s="184"/>
      <c r="E12" s="18" t="n">
        <f aca="false">'11'!E12</f>
        <v>7800</v>
      </c>
      <c r="F12" s="22" t="str">
        <f aca="false">'11'!F12</f>
        <v>Matkaliput</v>
      </c>
      <c r="G12" s="224"/>
      <c r="H12" s="183"/>
    </row>
    <row r="13" customFormat="false" ht="12.8" hidden="false" customHeight="false" outlineLevel="0" collapsed="false">
      <c r="A13" s="18" t="n">
        <f aca="false">'11'!A13</f>
        <v>7840</v>
      </c>
      <c r="B13" s="19" t="str">
        <f aca="false">'11'!B13</f>
        <v>Turnausomavastuut</v>
      </c>
      <c r="C13" s="212"/>
      <c r="D13" s="184"/>
      <c r="E13" s="185" t="n">
        <f aca="false">'11'!E13</f>
        <v>7810</v>
      </c>
      <c r="F13" s="154" t="str">
        <f aca="false">'11'!F13</f>
        <v>Päivärahat (Seuran kautta!)</v>
      </c>
      <c r="G13" s="224"/>
      <c r="H13" s="183"/>
    </row>
    <row r="14" customFormat="false" ht="12.8" hidden="false" customHeight="false" outlineLevel="0" collapsed="false">
      <c r="A14" s="18" t="n">
        <f aca="false">'11'!A14</f>
        <v>8474</v>
      </c>
      <c r="B14" s="19" t="str">
        <f aca="false">'11'!B14</f>
        <v>Varusteomavastuut</v>
      </c>
      <c r="C14" s="212"/>
      <c r="D14" s="184"/>
      <c r="E14" s="185" t="n">
        <f aca="false">'11'!E14</f>
        <v>7821</v>
      </c>
      <c r="F14" s="154" t="str">
        <f aca="false">'11'!F14</f>
        <v>Kilometrikorvaukset (Seuran kautta!)</v>
      </c>
      <c r="G14" s="224"/>
      <c r="H14" s="183"/>
    </row>
    <row r="15" customFormat="false" ht="12.8" hidden="false" customHeight="false" outlineLevel="0" collapsed="false">
      <c r="A15" s="18" t="n">
        <f aca="false">'11'!A15</f>
        <v>3099</v>
      </c>
      <c r="B15" s="19" t="str">
        <f aca="false">'11'!B15</f>
        <v>Muut tuotot</v>
      </c>
      <c r="C15" s="212"/>
      <c r="D15" s="184"/>
      <c r="E15" s="18" t="n">
        <f aca="false">'11'!E15</f>
        <v>7830</v>
      </c>
      <c r="F15" s="22" t="str">
        <f aca="false">'11'!F15</f>
        <v>Majoitus- ja ruokailut</v>
      </c>
      <c r="G15" s="224"/>
      <c r="H15" s="183"/>
    </row>
    <row r="16" customFormat="false" ht="12.8" hidden="false" customHeight="false" outlineLevel="0" collapsed="false">
      <c r="A16" s="18" t="n">
        <f aca="false">'11'!A16</f>
        <v>9001</v>
      </c>
      <c r="B16" s="19" t="str">
        <f aca="false">'11'!B16</f>
        <v>Jäsenmaksut</v>
      </c>
      <c r="C16" s="212"/>
      <c r="D16" s="184"/>
      <c r="E16" s="18" t="n">
        <f aca="false">'11'!E16</f>
        <v>7890</v>
      </c>
      <c r="F16" s="22" t="str">
        <f aca="false">'11'!F16</f>
        <v>Muut matkakulut</v>
      </c>
      <c r="G16" s="224"/>
      <c r="H16" s="183"/>
    </row>
    <row r="17" customFormat="false" ht="12.8" hidden="false" customHeight="false" outlineLevel="0" collapsed="false">
      <c r="A17" s="18" t="n">
        <f aca="false">'11'!A17</f>
        <v>9020</v>
      </c>
      <c r="B17" s="19" t="str">
        <f aca="false">'11'!B17</f>
        <v>Ilmoitus ja mainostuotot</v>
      </c>
      <c r="C17" s="212"/>
      <c r="D17" s="184"/>
      <c r="E17" s="18" t="n">
        <v>8375</v>
      </c>
      <c r="F17" s="22" t="s">
        <v>12</v>
      </c>
      <c r="G17" s="150"/>
      <c r="H17" s="184"/>
    </row>
    <row r="18" customFormat="false" ht="12.8" hidden="false" customHeight="false" outlineLevel="0" collapsed="false">
      <c r="A18" s="18" t="n">
        <f aca="false">'11'!A18</f>
        <v>9027</v>
      </c>
      <c r="B18" s="19" t="str">
        <f aca="false">'11'!B18</f>
        <v>Puffettimyynti</v>
      </c>
      <c r="C18" s="212"/>
      <c r="D18" s="184"/>
      <c r="E18" s="18" t="n">
        <f aca="false">'11'!E18</f>
        <v>8380</v>
      </c>
      <c r="F18" s="22" t="str">
        <f aca="false">'11'!F18</f>
        <v>Kuljetuspalvelut</v>
      </c>
      <c r="G18" s="224"/>
      <c r="H18" s="183"/>
    </row>
    <row r="19" customFormat="false" ht="12.8" hidden="false" customHeight="false" outlineLevel="0" collapsed="false">
      <c r="A19" s="18" t="n">
        <f aca="false">'11'!A19</f>
        <v>9028</v>
      </c>
      <c r="B19" s="19" t="str">
        <f aca="false">'11'!B19</f>
        <v>Arpatuotot</v>
      </c>
      <c r="C19" s="212"/>
      <c r="D19" s="184"/>
      <c r="E19" s="18" t="n">
        <f aca="false">'11'!E19</f>
        <v>8385</v>
      </c>
      <c r="F19" s="22" t="str">
        <f aca="false">'11'!F19</f>
        <v>Lajipalvelut</v>
      </c>
      <c r="G19" s="224"/>
      <c r="H19" s="183"/>
    </row>
    <row r="20" customFormat="false" ht="12.8" hidden="false" customHeight="false" outlineLevel="0" collapsed="false">
      <c r="A20" s="18" t="n">
        <f aca="false">'11'!A20</f>
        <v>9030</v>
      </c>
      <c r="B20" s="19" t="str">
        <f aca="false">'11'!B20</f>
        <v>Lahjoitukset</v>
      </c>
      <c r="C20" s="212"/>
      <c r="D20" s="184"/>
      <c r="E20" s="18" t="n">
        <f aca="false">'11'!E20</f>
        <v>8390</v>
      </c>
      <c r="F20" s="22" t="str">
        <f aca="false">'11'!F20</f>
        <v>Koulutuspalvelut</v>
      </c>
      <c r="G20" s="224"/>
      <c r="H20" s="183"/>
    </row>
    <row r="21" customFormat="false" ht="12.8" hidden="false" customHeight="false" outlineLevel="0" collapsed="false">
      <c r="A21" s="18" t="n">
        <f aca="false">'11'!A21</f>
        <v>9040</v>
      </c>
      <c r="B21" s="19" t="str">
        <f aca="false">'11'!B21</f>
        <v>Talkootoiminnan tuotot</v>
      </c>
      <c r="C21" s="212"/>
      <c r="D21" s="184"/>
      <c r="E21" s="18" t="n">
        <f aca="false">'11'!E21</f>
        <v>8410</v>
      </c>
      <c r="F21" s="22" t="str">
        <f aca="false">'11'!F21</f>
        <v>Muut ostetut palvelut</v>
      </c>
      <c r="G21" s="224"/>
      <c r="H21" s="183"/>
    </row>
    <row r="22" customFormat="false" ht="12.8" hidden="false" customHeight="false" outlineLevel="0" collapsed="false">
      <c r="A22" s="18" t="n">
        <f aca="false">'11'!A22</f>
        <v>9045</v>
      </c>
      <c r="B22" s="19" t="str">
        <f aca="false">'11'!B22</f>
        <v>Yhteistyösopimukset</v>
      </c>
      <c r="C22" s="212"/>
      <c r="D22" s="184"/>
      <c r="E22" s="18" t="n">
        <f aca="false">'11'!E22</f>
        <v>7970</v>
      </c>
      <c r="F22" s="22" t="str">
        <f aca="false">'11'!F22</f>
        <v>Kulut omasta tarjoilusta</v>
      </c>
      <c r="G22" s="224"/>
      <c r="H22" s="183"/>
    </row>
    <row r="23" customFormat="false" ht="12.8" hidden="false" customHeight="false" outlineLevel="0" collapsed="false">
      <c r="A23" s="18" t="n">
        <f aca="false">'11'!A23</f>
        <v>9046</v>
      </c>
      <c r="B23" s="19" t="str">
        <f aca="false">'11'!B23</f>
        <v>Myynti 0%</v>
      </c>
      <c r="C23" s="212"/>
      <c r="D23" s="184"/>
      <c r="E23" s="18" t="n">
        <f aca="false">'11'!E23</f>
        <v>8452</v>
      </c>
      <c r="F23" s="22" t="str">
        <f aca="false">'11'!F23</f>
        <v>Muut materiaalikulut</v>
      </c>
      <c r="G23" s="224"/>
      <c r="H23" s="183"/>
    </row>
    <row r="24" customFormat="false" ht="12.8" hidden="false" customHeight="false" outlineLevel="0" collapsed="false">
      <c r="A24" s="18" t="n">
        <f aca="false">'11'!A24</f>
        <v>9047</v>
      </c>
      <c r="B24" s="19" t="str">
        <f aca="false">'11'!B24</f>
        <v>Fanituotemyynti</v>
      </c>
      <c r="C24" s="212"/>
      <c r="D24" s="184"/>
      <c r="E24" s="18" t="n">
        <f aca="false">'11'!E24</f>
        <v>8460</v>
      </c>
      <c r="F24" s="22" t="str">
        <f aca="false">'11'!F24</f>
        <v>Sarjamaksut</v>
      </c>
      <c r="G24" s="224"/>
      <c r="H24" s="183"/>
    </row>
    <row r="25" customFormat="false" ht="12.8" hidden="false" customHeight="false" outlineLevel="0" collapsed="false">
      <c r="A25" s="189" t="n">
        <f aca="false">'11'!A25</f>
        <v>8599</v>
      </c>
      <c r="B25" s="213" t="str">
        <f aca="false">'11'!B25</f>
        <v>Sisäiset siirrot  (+)</v>
      </c>
      <c r="C25" s="212"/>
      <c r="D25" s="184"/>
      <c r="E25" s="18" t="n">
        <f aca="false">'11'!E25</f>
        <v>8454</v>
      </c>
      <c r="F25" s="22" t="str">
        <f aca="false">'11'!F25</f>
        <v>Osanottomaksut koulutus</v>
      </c>
      <c r="G25" s="224"/>
      <c r="H25" s="183"/>
    </row>
    <row r="26" customFormat="false" ht="12.8" hidden="false" customHeight="false" outlineLevel="0" collapsed="false">
      <c r="A26" s="18" t="n">
        <f aca="false">'11'!A26</f>
        <v>1800</v>
      </c>
      <c r="B26" s="19" t="str">
        <f aca="false">'11'!B26</f>
        <v>Siirtosaamiset</v>
      </c>
      <c r="C26" s="212"/>
      <c r="D26" s="184"/>
      <c r="E26" s="18" t="n">
        <f aca="false">'11'!E26</f>
        <v>8453</v>
      </c>
      <c r="F26" s="22" t="str">
        <f aca="false">'11'!F26</f>
        <v>Osanottomaksut turnaukset/leirit</v>
      </c>
      <c r="G26" s="224"/>
      <c r="H26" s="183"/>
    </row>
    <row r="27" customFormat="false" ht="12.8" hidden="false" customHeight="false" outlineLevel="0" collapsed="false">
      <c r="A27" s="25"/>
      <c r="B27" s="26" t="s">
        <v>16</v>
      </c>
      <c r="C27" s="27" t="n">
        <f aca="false">SUM(C7:C26)</f>
        <v>0</v>
      </c>
      <c r="D27" s="89"/>
      <c r="E27" s="18" t="n">
        <f aca="false">'11'!E27</f>
        <v>8464</v>
      </c>
      <c r="F27" s="22" t="str">
        <f aca="false">'11'!F27</f>
        <v>Muut osallistumismaksut</v>
      </c>
      <c r="G27" s="224"/>
      <c r="H27" s="183"/>
    </row>
    <row r="28" customFormat="false" ht="12.8" hidden="false" customHeight="false" outlineLevel="0" collapsed="false">
      <c r="B28" s="28"/>
      <c r="C28" s="29"/>
      <c r="D28" s="89"/>
      <c r="E28" s="18" t="n">
        <f aca="false">'11'!E28</f>
        <v>8470</v>
      </c>
      <c r="F28" s="22" t="str">
        <f aca="false">'11'!F28</f>
        <v>Varusteet ja välineet</v>
      </c>
      <c r="G28" s="224"/>
      <c r="H28" s="183"/>
    </row>
    <row r="29" customFormat="false" ht="12.8" hidden="false" customHeight="false" outlineLevel="0" collapsed="false">
      <c r="C29" s="3"/>
      <c r="D29" s="89"/>
      <c r="E29" s="18" t="n">
        <f aca="false">'11'!E29</f>
        <v>8500</v>
      </c>
      <c r="F29" s="22" t="str">
        <f aca="false">'11'!F29</f>
        <v>Kokous- ja neuvottelukulut</v>
      </c>
      <c r="G29" s="224"/>
      <c r="H29" s="183"/>
    </row>
    <row r="30" customFormat="false" ht="12.8" hidden="false" customHeight="false" outlineLevel="0" collapsed="false">
      <c r="B30" s="19" t="s">
        <v>17</v>
      </c>
      <c r="C30" s="212"/>
      <c r="D30" s="188"/>
      <c r="E30" s="18" t="n">
        <f aca="false">'11'!E30</f>
        <v>8501</v>
      </c>
      <c r="F30" s="22" t="str">
        <f aca="false">'11'!F30</f>
        <v>Postikulut</v>
      </c>
      <c r="G30" s="224"/>
      <c r="H30" s="183"/>
    </row>
    <row r="31" customFormat="false" ht="12.8" hidden="false" customHeight="false" outlineLevel="0" collapsed="false">
      <c r="B31" s="19" t="s">
        <v>18</v>
      </c>
      <c r="C31" s="212"/>
      <c r="D31" s="188"/>
      <c r="E31" s="18" t="n">
        <f aca="false">'11'!E31</f>
        <v>8505</v>
      </c>
      <c r="F31" s="22" t="str">
        <f aca="false">'11'!F31</f>
        <v>Kopionti/toimistotarvikkeet</v>
      </c>
      <c r="G31" s="224"/>
      <c r="H31" s="183"/>
    </row>
    <row r="32" customFormat="false" ht="12.8" hidden="false" customHeight="false" outlineLevel="0" collapsed="false">
      <c r="C32" s="3"/>
      <c r="E32" s="18" t="n">
        <f aca="false">'11'!E32</f>
        <v>8512</v>
      </c>
      <c r="F32" s="22" t="str">
        <f aca="false">'11'!F32</f>
        <v>Palkinnot</v>
      </c>
      <c r="G32" s="224"/>
      <c r="H32" s="183"/>
    </row>
    <row r="33" customFormat="false" ht="12.8" hidden="false" customHeight="false" outlineLevel="0" collapsed="false">
      <c r="B33" s="31" t="s">
        <v>19</v>
      </c>
      <c r="C33" s="163" t="n">
        <f aca="false">'06'!C36</f>
        <v>0</v>
      </c>
      <c r="E33" s="18" t="n">
        <f aca="false">'11'!E33</f>
        <v>8528</v>
      </c>
      <c r="F33" s="22" t="str">
        <f aca="false">'11'!F33</f>
        <v>Omien turnausten kulut</v>
      </c>
      <c r="G33" s="224"/>
      <c r="H33" s="183"/>
    </row>
    <row r="34" customFormat="false" ht="12.8" hidden="false" customHeight="false" outlineLevel="0" collapsed="false">
      <c r="B34" s="31" t="s">
        <v>20</v>
      </c>
      <c r="C34" s="33" t="n">
        <f aca="false">C27+C30</f>
        <v>0</v>
      </c>
      <c r="E34" s="18" t="n">
        <f aca="false">'11'!E34</f>
        <v>8515</v>
      </c>
      <c r="F34" s="22" t="str">
        <f aca="false">'11'!F34</f>
        <v>Pankinkulut</v>
      </c>
      <c r="G34" s="224"/>
      <c r="H34" s="183"/>
    </row>
    <row r="35" customFormat="false" ht="12.8" hidden="false" customHeight="false" outlineLevel="0" collapsed="false">
      <c r="B35" s="31" t="s">
        <v>21</v>
      </c>
      <c r="C35" s="33" t="n">
        <f aca="false">G45+C31</f>
        <v>0</v>
      </c>
      <c r="E35" s="18" t="n">
        <f aca="false">'11'!E35</f>
        <v>8522</v>
      </c>
      <c r="F35" s="22" t="str">
        <f aca="false">'11'!F35</f>
        <v>Siirtomaksut/lisenssit yms.</v>
      </c>
      <c r="G35" s="224"/>
      <c r="H35" s="183"/>
    </row>
    <row r="36" customFormat="false" ht="12.8" hidden="false" customHeight="false" outlineLevel="0" collapsed="false">
      <c r="B36" s="31" t="s">
        <v>22</v>
      </c>
      <c r="C36" s="35" t="n">
        <f aca="false">C33+C34-C35</f>
        <v>0</v>
      </c>
      <c r="E36" s="18" t="n">
        <f aca="false">'11'!E36</f>
        <v>8518</v>
      </c>
      <c r="F36" s="22" t="str">
        <f aca="false">'11'!F36</f>
        <v>Ensiapu-, terveydenhoito</v>
      </c>
      <c r="G36" s="224"/>
      <c r="H36" s="183"/>
    </row>
    <row r="37" customFormat="false" ht="12.8" hidden="false" customHeight="false" outlineLevel="0" collapsed="false">
      <c r="B37" s="36"/>
      <c r="E37" s="18" t="n">
        <f aca="false">'11'!E37</f>
        <v>8513</v>
      </c>
      <c r="F37" s="22" t="str">
        <f aca="false">'11'!F37</f>
        <v>Huomionosoitukset</v>
      </c>
      <c r="G37" s="224"/>
      <c r="H37" s="183"/>
    </row>
    <row r="38" customFormat="false" ht="12.8" hidden="false" customHeight="false" outlineLevel="0" collapsed="false">
      <c r="B38" s="164" t="s">
        <v>23</v>
      </c>
      <c r="C38" s="165"/>
      <c r="E38" s="18" t="n">
        <f aca="false">'11'!E38</f>
        <v>8520</v>
      </c>
      <c r="F38" s="22" t="str">
        <f aca="false">'11'!F38</f>
        <v>Virkistys- ja päättäjäiskulut</v>
      </c>
      <c r="G38" s="224"/>
      <c r="H38" s="183"/>
    </row>
    <row r="39" customFormat="false" ht="12.75" hidden="false" customHeight="true" outlineLevel="0" collapsed="false">
      <c r="B39" s="166" t="s">
        <v>212</v>
      </c>
      <c r="C39" s="167"/>
      <c r="E39" s="189" t="n">
        <f aca="false">'11'!E39</f>
        <v>8599</v>
      </c>
      <c r="F39" s="190" t="str">
        <f aca="false">'11'!F39</f>
        <v>Sisäiset siirrot  (-)</v>
      </c>
      <c r="G39" s="224"/>
      <c r="H39" s="183"/>
    </row>
    <row r="40" customFormat="false" ht="12.75" hidden="false" customHeight="true" outlineLevel="0" collapsed="false">
      <c r="B40" s="168"/>
      <c r="C40" s="169"/>
      <c r="E40" s="18" t="n">
        <f aca="false">'11'!E40</f>
        <v>9067</v>
      </c>
      <c r="F40" s="22" t="str">
        <f aca="false">'11'!F40</f>
        <v>Puffettikulut</v>
      </c>
      <c r="G40" s="224"/>
      <c r="H40" s="183"/>
    </row>
    <row r="41" customFormat="false" ht="12.8" hidden="false" customHeight="false" outlineLevel="0" collapsed="false">
      <c r="B41" s="168"/>
      <c r="C41" s="169"/>
      <c r="D41" s="39"/>
      <c r="E41" s="18" t="n">
        <f aca="false">'11'!E41</f>
        <v>9063</v>
      </c>
      <c r="F41" s="22" t="str">
        <f aca="false">'11'!F41</f>
        <v>Arpajaiskulut</v>
      </c>
      <c r="G41" s="224"/>
      <c r="H41" s="183"/>
    </row>
    <row r="42" customFormat="false" ht="12.8" hidden="false" customHeight="false" outlineLevel="0" collapsed="false">
      <c r="B42" s="170" t="str">
        <f aca="false">Perustiedot!$C$5</f>
        <v>Maya Meikäläinen  RAHON NIMI</v>
      </c>
      <c r="C42" s="169"/>
      <c r="E42" s="18" t="n">
        <f aca="false">'11'!E42</f>
        <v>9065</v>
      </c>
      <c r="F42" s="22" t="str">
        <f aca="false">'11'!F42</f>
        <v>Talkootoiminnan kulut</v>
      </c>
      <c r="G42" s="224"/>
      <c r="H42" s="183"/>
    </row>
    <row r="43" customFormat="false" ht="12.8" hidden="false" customHeight="false" outlineLevel="0" collapsed="false">
      <c r="B43" s="171" t="n">
        <f aca="false">Perustiedot!$C$6</f>
        <v>456789012</v>
      </c>
      <c r="C43" s="169"/>
      <c r="D43" s="39"/>
      <c r="E43" s="18" t="n">
        <f aca="false">'11'!E43</f>
        <v>9056</v>
      </c>
      <c r="F43" s="22" t="str">
        <f aca="false">'11'!F43</f>
        <v>Ostot 0%</v>
      </c>
      <c r="G43" s="224"/>
      <c r="H43" s="183"/>
    </row>
    <row r="44" customFormat="false" ht="12.8" hidden="false" customHeight="false" outlineLevel="0" collapsed="false">
      <c r="B44" s="172" t="str">
        <f aca="false">Perustiedot!$C$7</f>
        <v>00.raho@onssi.fi</v>
      </c>
      <c r="C44" s="173"/>
      <c r="E44" s="18" t="n">
        <f aca="false">'11'!E44</f>
        <v>2951</v>
      </c>
      <c r="F44" s="22" t="str">
        <f aca="false">'11'!F44</f>
        <v>Siirtovelat</v>
      </c>
      <c r="G44" s="224"/>
      <c r="H44" s="183"/>
    </row>
    <row r="45" customFormat="false" ht="12.8" hidden="false" customHeight="false" outlineLevel="0" collapsed="false">
      <c r="E45" s="25"/>
      <c r="F45" s="26" t="s">
        <v>16</v>
      </c>
      <c r="G45" s="157" t="n">
        <f aca="false">SUM(G7:G44)</f>
        <v>0</v>
      </c>
    </row>
    <row r="1048576" customFormat="false" ht="12.75" hidden="false" customHeight="true" outlineLevel="0" collapsed="false"/>
  </sheetData>
  <sheetProtection sheet="true" objects="true" scenarios="true" selectLockedCells="true"/>
  <mergeCells count="3">
    <mergeCell ref="A6:B6"/>
    <mergeCell ref="E6:F6"/>
    <mergeCell ref="B40:B41"/>
  </mergeCells>
  <printOptions headings="false" gridLines="false" gridLinesSet="true" horizontalCentered="false" verticalCentered="false"/>
  <pageMargins left="0.236111111111111" right="0.236111111111111" top="0.590277777777778" bottom="0.393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F3" activeCellId="0" sqref="F3"/>
    </sheetView>
  </sheetViews>
  <sheetFormatPr defaultColWidth="6.859375" defaultRowHeight="12.8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2" width="30.7"/>
    <col collapsed="false" customWidth="true" hidden="false" outlineLevel="0" max="3" min="3" style="2" width="9.7"/>
    <col collapsed="false" customWidth="true" hidden="false" outlineLevel="0" max="4" min="4" style="2" width="35.72"/>
    <col collapsed="false" customWidth="true" hidden="false" outlineLevel="0" max="5" min="5" style="1" width="5.71"/>
    <col collapsed="false" customWidth="true" hidden="false" outlineLevel="0" max="6" min="6" style="2" width="30.7"/>
    <col collapsed="false" customWidth="true" hidden="false" outlineLevel="0" max="7" min="7" style="3" width="9.7"/>
    <col collapsed="false" customWidth="true" hidden="false" outlineLevel="0" max="8" min="8" style="2" width="35.72"/>
    <col collapsed="false" customWidth="false" hidden="true" outlineLevel="0" max="1024" min="9" style="2" width="6.85"/>
  </cols>
  <sheetData>
    <row r="1" s="139" customFormat="true" ht="15.6" hidden="false" customHeight="true" outlineLevel="0" collapsed="false">
      <c r="A1" s="220"/>
      <c r="B1" s="138"/>
      <c r="E1" s="220"/>
      <c r="G1" s="221"/>
      <c r="H1" s="8"/>
    </row>
    <row r="2" s="139" customFormat="true" ht="15.6" hidden="false" customHeight="true" outlineLevel="0" collapsed="false">
      <c r="A2" s="220"/>
      <c r="B2" s="138" t="str">
        <f aca="false">Perustiedot!B2</f>
        <v>Oulun Naisfutis ry</v>
      </c>
      <c r="E2" s="220"/>
      <c r="F2" s="139" t="s">
        <v>0</v>
      </c>
      <c r="G2" s="221"/>
      <c r="H2" s="8" t="s">
        <v>1</v>
      </c>
    </row>
    <row r="3" s="139" customFormat="true" ht="15.6" hidden="false" customHeight="true" outlineLevel="0" collapsed="false">
      <c r="A3" s="220"/>
      <c r="B3" s="138" t="str">
        <f aca="false">"Joukkue: " &amp; Perustiedot!C3</f>
        <v>Joukkue:</v>
      </c>
      <c r="D3" s="222"/>
      <c r="E3" s="220"/>
      <c r="F3" s="141" t="s">
        <v>240</v>
      </c>
      <c r="G3" s="221"/>
      <c r="H3" s="8" t="s">
        <v>3</v>
      </c>
    </row>
    <row r="4" s="139" customFormat="true" ht="15.6" hidden="false" customHeight="true" outlineLevel="0" collapsed="false">
      <c r="A4" s="220"/>
      <c r="B4" s="138" t="str">
        <f aca="false">"Tilinumero: " &amp; Perustiedot!C4</f>
        <v>Tilinumero: </v>
      </c>
      <c r="D4" s="223"/>
      <c r="E4" s="220"/>
      <c r="G4" s="221"/>
      <c r="H4" s="12" t="s">
        <v>4</v>
      </c>
    </row>
    <row r="5" s="139" customFormat="true" ht="15.6" hidden="false" customHeight="true" outlineLevel="0" collapsed="false">
      <c r="A5" s="220"/>
      <c r="E5" s="220"/>
      <c r="G5" s="221"/>
      <c r="H5" s="13"/>
    </row>
    <row r="6" customFormat="false" ht="12.75" hidden="false" customHeight="false" outlineLevel="0" collapsed="false">
      <c r="A6" s="14" t="s">
        <v>5</v>
      </c>
      <c r="B6" s="14"/>
      <c r="C6" s="15" t="s">
        <v>6</v>
      </c>
      <c r="D6" s="16" t="s">
        <v>7</v>
      </c>
      <c r="E6" s="14" t="s">
        <v>139</v>
      </c>
      <c r="F6" s="14"/>
      <c r="G6" s="17" t="str">
        <f aca="false">'11'!G6</f>
        <v>€ ( - )</v>
      </c>
      <c r="H6" s="16" t="s">
        <v>10</v>
      </c>
    </row>
    <row r="7" customFormat="false" ht="12.8" hidden="false" customHeight="false" outlineLevel="0" collapsed="false">
      <c r="A7" s="18" t="n">
        <f aca="false">'11'!A7</f>
        <v>3000</v>
      </c>
      <c r="B7" s="19" t="str">
        <f aca="false">'11'!B7</f>
        <v>Osallistumismaksut</v>
      </c>
      <c r="C7" s="212"/>
      <c r="D7" s="184"/>
      <c r="E7" s="18" t="n">
        <f aca="false">'11'!E7</f>
        <v>3006</v>
      </c>
      <c r="F7" s="22" t="str">
        <f aca="false">'11'!F7</f>
        <v>Seuramaksut hallinnolle</v>
      </c>
      <c r="G7" s="150"/>
      <c r="H7" s="184"/>
    </row>
    <row r="8" customFormat="false" ht="12.8" hidden="false" customHeight="false" outlineLevel="0" collapsed="false">
      <c r="A8" s="18" t="n">
        <f aca="false">'11'!A8</f>
        <v>3002</v>
      </c>
      <c r="B8" s="19" t="str">
        <f aca="false">'11'!B8</f>
        <v>Kausimaksut</v>
      </c>
      <c r="C8" s="212"/>
      <c r="D8" s="184"/>
      <c r="E8" s="185" t="n">
        <f aca="false">'11'!E8</f>
        <v>5201</v>
      </c>
      <c r="F8" s="154" t="str">
        <f aca="false">'11'!F8</f>
        <v>Tuomarit ja toimitsijat (Seuran kautta!)</v>
      </c>
      <c r="G8" s="150"/>
      <c r="H8" s="184"/>
    </row>
    <row r="9" customFormat="false" ht="12.8" hidden="false" customHeight="false" outlineLevel="0" collapsed="false">
      <c r="A9" s="18" t="n">
        <f aca="false">'11'!A9</f>
        <v>3003</v>
      </c>
      <c r="B9" s="19" t="str">
        <f aca="false">'11'!B9</f>
        <v>Omien turnausten tuotot</v>
      </c>
      <c r="C9" s="212"/>
      <c r="D9" s="184"/>
      <c r="E9" s="18" t="n">
        <f aca="false">'11'!E9</f>
        <v>7230</v>
      </c>
      <c r="F9" s="22" t="str">
        <f aca="false">'11'!F9</f>
        <v>Sali- ja kenttävuokrat</v>
      </c>
      <c r="G9" s="150"/>
      <c r="H9" s="184"/>
    </row>
    <row r="10" customFormat="false" ht="12.8" hidden="false" customHeight="false" outlineLevel="0" collapsed="false">
      <c r="A10" s="18" t="n">
        <f aca="false">'11'!A10</f>
        <v>3004</v>
      </c>
      <c r="B10" s="19" t="str">
        <f aca="false">'11'!B10</f>
        <v>Joukkuemaksut</v>
      </c>
      <c r="C10" s="212"/>
      <c r="D10" s="184"/>
      <c r="E10" s="18" t="n">
        <f aca="false">'11'!E10</f>
        <v>7510</v>
      </c>
      <c r="F10" s="22" t="str">
        <f aca="false">'11'!F10</f>
        <v>Autovuokrat</v>
      </c>
      <c r="G10" s="150"/>
      <c r="H10" s="184"/>
    </row>
    <row r="11" customFormat="false" ht="12.8" hidden="false" customHeight="false" outlineLevel="0" collapsed="false">
      <c r="A11" s="18" t="n">
        <f aca="false">'11'!A11</f>
        <v>3099</v>
      </c>
      <c r="B11" s="19" t="str">
        <f aca="false">'11'!B11</f>
        <v>Muut tuotot</v>
      </c>
      <c r="C11" s="212"/>
      <c r="D11" s="184"/>
      <c r="E11" s="18" t="n">
        <f aca="false">'11'!E11</f>
        <v>7290</v>
      </c>
      <c r="F11" s="22" t="str">
        <f aca="false">'11'!F11</f>
        <v>Muut vuokrat</v>
      </c>
      <c r="G11" s="150"/>
      <c r="H11" s="184"/>
    </row>
    <row r="12" customFormat="false" ht="12.8" hidden="false" customHeight="false" outlineLevel="0" collapsed="false">
      <c r="A12" s="18" t="n">
        <f aca="false">'11'!A12</f>
        <v>3006</v>
      </c>
      <c r="B12" s="19" t="str">
        <f aca="false">'11'!B12</f>
        <v>Seuramaksut joukkueet (+/-)</v>
      </c>
      <c r="C12" s="212"/>
      <c r="D12" s="184"/>
      <c r="E12" s="18" t="n">
        <f aca="false">'11'!E12</f>
        <v>7800</v>
      </c>
      <c r="F12" s="22" t="str">
        <f aca="false">'11'!F12</f>
        <v>Matkaliput</v>
      </c>
      <c r="G12" s="150"/>
      <c r="H12" s="184"/>
    </row>
    <row r="13" customFormat="false" ht="12.8" hidden="false" customHeight="false" outlineLevel="0" collapsed="false">
      <c r="A13" s="18" t="n">
        <f aca="false">'11'!A13</f>
        <v>7840</v>
      </c>
      <c r="B13" s="19" t="str">
        <f aca="false">'11'!B13</f>
        <v>Turnausomavastuut</v>
      </c>
      <c r="C13" s="212"/>
      <c r="D13" s="184"/>
      <c r="E13" s="185" t="n">
        <f aca="false">'11'!E13</f>
        <v>7810</v>
      </c>
      <c r="F13" s="154" t="str">
        <f aca="false">'11'!F13</f>
        <v>Päivärahat (Seuran kautta!)</v>
      </c>
      <c r="G13" s="150"/>
      <c r="H13" s="184"/>
    </row>
    <row r="14" customFormat="false" ht="12.8" hidden="false" customHeight="false" outlineLevel="0" collapsed="false">
      <c r="A14" s="18" t="n">
        <f aca="false">'11'!A14</f>
        <v>8474</v>
      </c>
      <c r="B14" s="19" t="str">
        <f aca="false">'11'!B14</f>
        <v>Varusteomavastuut</v>
      </c>
      <c r="C14" s="212"/>
      <c r="D14" s="184"/>
      <c r="E14" s="185" t="n">
        <f aca="false">'11'!E14</f>
        <v>7821</v>
      </c>
      <c r="F14" s="154" t="str">
        <f aca="false">'11'!F14</f>
        <v>Kilometrikorvaukset (Seuran kautta!)</v>
      </c>
      <c r="G14" s="150"/>
      <c r="H14" s="184"/>
    </row>
    <row r="15" customFormat="false" ht="12.8" hidden="false" customHeight="false" outlineLevel="0" collapsed="false">
      <c r="A15" s="18" t="n">
        <f aca="false">'11'!A15</f>
        <v>3099</v>
      </c>
      <c r="B15" s="19" t="str">
        <f aca="false">'11'!B15</f>
        <v>Muut tuotot</v>
      </c>
      <c r="C15" s="212"/>
      <c r="D15" s="184"/>
      <c r="E15" s="18" t="n">
        <f aca="false">'11'!E15</f>
        <v>7830</v>
      </c>
      <c r="F15" s="22" t="str">
        <f aca="false">'11'!F15</f>
        <v>Majoitus- ja ruokailut</v>
      </c>
      <c r="G15" s="150"/>
      <c r="H15" s="184"/>
    </row>
    <row r="16" customFormat="false" ht="12.8" hidden="false" customHeight="false" outlineLevel="0" collapsed="false">
      <c r="A16" s="18" t="n">
        <f aca="false">'11'!A16</f>
        <v>9001</v>
      </c>
      <c r="B16" s="19" t="str">
        <f aca="false">'11'!B16</f>
        <v>Jäsenmaksut</v>
      </c>
      <c r="C16" s="212"/>
      <c r="D16" s="184"/>
      <c r="E16" s="18" t="n">
        <f aca="false">'11'!E16</f>
        <v>7890</v>
      </c>
      <c r="F16" s="22" t="str">
        <f aca="false">'11'!F16</f>
        <v>Muut matkakulut</v>
      </c>
      <c r="G16" s="150"/>
      <c r="H16" s="184"/>
    </row>
    <row r="17" customFormat="false" ht="12.8" hidden="false" customHeight="false" outlineLevel="0" collapsed="false">
      <c r="A17" s="18" t="n">
        <f aca="false">'11'!A17</f>
        <v>9020</v>
      </c>
      <c r="B17" s="19" t="str">
        <f aca="false">'11'!B17</f>
        <v>Ilmoitus ja mainostuotot</v>
      </c>
      <c r="C17" s="212"/>
      <c r="D17" s="184"/>
      <c r="E17" s="18" t="n">
        <v>8375</v>
      </c>
      <c r="F17" s="22" t="s">
        <v>12</v>
      </c>
      <c r="G17" s="150"/>
      <c r="H17" s="184"/>
    </row>
    <row r="18" customFormat="false" ht="12.8" hidden="false" customHeight="false" outlineLevel="0" collapsed="false">
      <c r="A18" s="18" t="n">
        <f aca="false">'11'!A18</f>
        <v>9027</v>
      </c>
      <c r="B18" s="19" t="str">
        <f aca="false">'11'!B18</f>
        <v>Puffettimyynti</v>
      </c>
      <c r="C18" s="212"/>
      <c r="D18" s="184"/>
      <c r="E18" s="18" t="n">
        <f aca="false">'11'!E18</f>
        <v>8380</v>
      </c>
      <c r="F18" s="22" t="str">
        <f aca="false">'11'!F18</f>
        <v>Kuljetuspalvelut</v>
      </c>
      <c r="G18" s="150"/>
      <c r="H18" s="184"/>
    </row>
    <row r="19" customFormat="false" ht="12.8" hidden="false" customHeight="false" outlineLevel="0" collapsed="false">
      <c r="A19" s="18" t="n">
        <f aca="false">'11'!A19</f>
        <v>9028</v>
      </c>
      <c r="B19" s="19" t="str">
        <f aca="false">'11'!B19</f>
        <v>Arpatuotot</v>
      </c>
      <c r="C19" s="212"/>
      <c r="D19" s="184"/>
      <c r="E19" s="18" t="n">
        <f aca="false">'11'!E19</f>
        <v>8385</v>
      </c>
      <c r="F19" s="22" t="str">
        <f aca="false">'11'!F19</f>
        <v>Lajipalvelut</v>
      </c>
      <c r="G19" s="150"/>
      <c r="H19" s="184"/>
    </row>
    <row r="20" customFormat="false" ht="12.8" hidden="false" customHeight="false" outlineLevel="0" collapsed="false">
      <c r="A20" s="18" t="n">
        <f aca="false">'11'!A20</f>
        <v>9030</v>
      </c>
      <c r="B20" s="19" t="str">
        <f aca="false">'11'!B20</f>
        <v>Lahjoitukset</v>
      </c>
      <c r="C20" s="212"/>
      <c r="D20" s="184"/>
      <c r="E20" s="18" t="n">
        <f aca="false">'11'!E20</f>
        <v>8390</v>
      </c>
      <c r="F20" s="22" t="str">
        <f aca="false">'11'!F20</f>
        <v>Koulutuspalvelut</v>
      </c>
      <c r="G20" s="150"/>
      <c r="H20" s="184"/>
    </row>
    <row r="21" customFormat="false" ht="12.8" hidden="false" customHeight="false" outlineLevel="0" collapsed="false">
      <c r="A21" s="18" t="n">
        <f aca="false">'11'!A21</f>
        <v>9040</v>
      </c>
      <c r="B21" s="19" t="str">
        <f aca="false">'11'!B21</f>
        <v>Talkootoiminnan tuotot</v>
      </c>
      <c r="C21" s="212"/>
      <c r="D21" s="184"/>
      <c r="E21" s="18" t="n">
        <f aca="false">'11'!E21</f>
        <v>8410</v>
      </c>
      <c r="F21" s="22" t="str">
        <f aca="false">'11'!F21</f>
        <v>Muut ostetut palvelut</v>
      </c>
      <c r="G21" s="150"/>
      <c r="H21" s="184"/>
    </row>
    <row r="22" customFormat="false" ht="12.8" hidden="false" customHeight="false" outlineLevel="0" collapsed="false">
      <c r="A22" s="18" t="n">
        <f aca="false">'11'!A22</f>
        <v>9045</v>
      </c>
      <c r="B22" s="19" t="str">
        <f aca="false">'11'!B22</f>
        <v>Yhteistyösopimukset</v>
      </c>
      <c r="C22" s="212"/>
      <c r="D22" s="184"/>
      <c r="E22" s="18" t="n">
        <f aca="false">'11'!E22</f>
        <v>7970</v>
      </c>
      <c r="F22" s="22" t="str">
        <f aca="false">'11'!F22</f>
        <v>Kulut omasta tarjoilusta</v>
      </c>
      <c r="G22" s="150"/>
      <c r="H22" s="184"/>
    </row>
    <row r="23" customFormat="false" ht="12.8" hidden="false" customHeight="false" outlineLevel="0" collapsed="false">
      <c r="A23" s="18" t="n">
        <f aca="false">'11'!A23</f>
        <v>9046</v>
      </c>
      <c r="B23" s="19" t="str">
        <f aca="false">'11'!B23</f>
        <v>Myynti 0%</v>
      </c>
      <c r="C23" s="212"/>
      <c r="D23" s="184"/>
      <c r="E23" s="18" t="n">
        <f aca="false">'11'!E23</f>
        <v>8452</v>
      </c>
      <c r="F23" s="22" t="str">
        <f aca="false">'11'!F23</f>
        <v>Muut materiaalikulut</v>
      </c>
      <c r="G23" s="150"/>
      <c r="H23" s="184"/>
    </row>
    <row r="24" customFormat="false" ht="12.8" hidden="false" customHeight="false" outlineLevel="0" collapsed="false">
      <c r="A24" s="18" t="n">
        <f aca="false">'11'!A24</f>
        <v>9047</v>
      </c>
      <c r="B24" s="19" t="str">
        <f aca="false">'11'!B24</f>
        <v>Fanituotemyynti</v>
      </c>
      <c r="C24" s="212"/>
      <c r="D24" s="184"/>
      <c r="E24" s="18" t="n">
        <f aca="false">'11'!E24</f>
        <v>8460</v>
      </c>
      <c r="F24" s="22" t="str">
        <f aca="false">'11'!F24</f>
        <v>Sarjamaksut</v>
      </c>
      <c r="G24" s="150"/>
      <c r="H24" s="184"/>
    </row>
    <row r="25" customFormat="false" ht="12.8" hidden="false" customHeight="false" outlineLevel="0" collapsed="false">
      <c r="A25" s="189" t="n">
        <f aca="false">'11'!A25</f>
        <v>8599</v>
      </c>
      <c r="B25" s="213" t="str">
        <f aca="false">'11'!B25</f>
        <v>Sisäiset siirrot  (+)</v>
      </c>
      <c r="C25" s="212"/>
      <c r="D25" s="184"/>
      <c r="E25" s="18" t="n">
        <f aca="false">'11'!E25</f>
        <v>8454</v>
      </c>
      <c r="F25" s="22" t="str">
        <f aca="false">'11'!F25</f>
        <v>Osanottomaksut koulutus</v>
      </c>
      <c r="G25" s="150"/>
      <c r="H25" s="184"/>
    </row>
    <row r="26" customFormat="false" ht="12.8" hidden="false" customHeight="false" outlineLevel="0" collapsed="false">
      <c r="A26" s="18" t="n">
        <f aca="false">'11'!A26</f>
        <v>1800</v>
      </c>
      <c r="B26" s="19" t="str">
        <f aca="false">'11'!B26</f>
        <v>Siirtosaamiset</v>
      </c>
      <c r="C26" s="212"/>
      <c r="D26" s="184"/>
      <c r="E26" s="18" t="n">
        <f aca="false">'11'!E26</f>
        <v>8453</v>
      </c>
      <c r="F26" s="22" t="str">
        <f aca="false">'11'!F26</f>
        <v>Osanottomaksut turnaukset/leirit</v>
      </c>
      <c r="G26" s="150"/>
      <c r="H26" s="184"/>
    </row>
    <row r="27" customFormat="false" ht="12.8" hidden="false" customHeight="false" outlineLevel="0" collapsed="false">
      <c r="A27" s="25"/>
      <c r="B27" s="26" t="s">
        <v>16</v>
      </c>
      <c r="C27" s="27" t="n">
        <f aca="false">SUM(C7:C26)</f>
        <v>0</v>
      </c>
      <c r="D27" s="89"/>
      <c r="E27" s="18" t="n">
        <f aca="false">'11'!E27</f>
        <v>8464</v>
      </c>
      <c r="F27" s="22" t="str">
        <f aca="false">'11'!F27</f>
        <v>Muut osallistumismaksut</v>
      </c>
      <c r="G27" s="150"/>
      <c r="H27" s="184"/>
    </row>
    <row r="28" customFormat="false" ht="12.8" hidden="false" customHeight="false" outlineLevel="0" collapsed="false">
      <c r="B28" s="28"/>
      <c r="C28" s="29"/>
      <c r="D28" s="89"/>
      <c r="E28" s="18" t="n">
        <f aca="false">'11'!E28</f>
        <v>8470</v>
      </c>
      <c r="F28" s="22" t="str">
        <f aca="false">'11'!F28</f>
        <v>Varusteet ja välineet</v>
      </c>
      <c r="G28" s="150"/>
      <c r="H28" s="184"/>
    </row>
    <row r="29" customFormat="false" ht="12.8" hidden="false" customHeight="false" outlineLevel="0" collapsed="false">
      <c r="C29" s="3"/>
      <c r="D29" s="89"/>
      <c r="E29" s="18" t="n">
        <f aca="false">'11'!E29</f>
        <v>8500</v>
      </c>
      <c r="F29" s="22" t="str">
        <f aca="false">'11'!F29</f>
        <v>Kokous- ja neuvottelukulut</v>
      </c>
      <c r="G29" s="150"/>
      <c r="H29" s="184"/>
    </row>
    <row r="30" customFormat="false" ht="12.8" hidden="false" customHeight="false" outlineLevel="0" collapsed="false">
      <c r="B30" s="19" t="s">
        <v>17</v>
      </c>
      <c r="C30" s="212"/>
      <c r="D30" s="188"/>
      <c r="E30" s="18" t="n">
        <f aca="false">'11'!E30</f>
        <v>8501</v>
      </c>
      <c r="F30" s="22" t="str">
        <f aca="false">'11'!F30</f>
        <v>Postikulut</v>
      </c>
      <c r="G30" s="150"/>
      <c r="H30" s="184"/>
    </row>
    <row r="31" customFormat="false" ht="12.8" hidden="false" customHeight="false" outlineLevel="0" collapsed="false">
      <c r="B31" s="19" t="s">
        <v>18</v>
      </c>
      <c r="C31" s="212"/>
      <c r="D31" s="188"/>
      <c r="E31" s="18" t="n">
        <f aca="false">'11'!E31</f>
        <v>8505</v>
      </c>
      <c r="F31" s="22" t="str">
        <f aca="false">'11'!F31</f>
        <v>Kopionti/toimistotarvikkeet</v>
      </c>
      <c r="G31" s="150"/>
      <c r="H31" s="184"/>
    </row>
    <row r="32" customFormat="false" ht="12.8" hidden="false" customHeight="false" outlineLevel="0" collapsed="false">
      <c r="C32" s="3"/>
      <c r="E32" s="18" t="n">
        <f aca="false">'11'!E32</f>
        <v>8512</v>
      </c>
      <c r="F32" s="22" t="str">
        <f aca="false">'11'!F32</f>
        <v>Palkinnot</v>
      </c>
      <c r="G32" s="150"/>
      <c r="H32" s="184"/>
    </row>
    <row r="33" customFormat="false" ht="12.8" hidden="false" customHeight="false" outlineLevel="0" collapsed="false">
      <c r="B33" s="31" t="s">
        <v>19</v>
      </c>
      <c r="C33" s="163" t="n">
        <f aca="false">'07'!C36</f>
        <v>0</v>
      </c>
      <c r="E33" s="18" t="n">
        <f aca="false">'11'!E33</f>
        <v>8528</v>
      </c>
      <c r="F33" s="22" t="str">
        <f aca="false">'11'!F33</f>
        <v>Omien turnausten kulut</v>
      </c>
      <c r="G33" s="150"/>
      <c r="H33" s="184"/>
    </row>
    <row r="34" customFormat="false" ht="12.8" hidden="false" customHeight="false" outlineLevel="0" collapsed="false">
      <c r="B34" s="31" t="s">
        <v>20</v>
      </c>
      <c r="C34" s="33" t="n">
        <f aca="false">C27+C30</f>
        <v>0</v>
      </c>
      <c r="E34" s="18" t="n">
        <f aca="false">'11'!E34</f>
        <v>8515</v>
      </c>
      <c r="F34" s="22" t="str">
        <f aca="false">'11'!F34</f>
        <v>Pankinkulut</v>
      </c>
      <c r="G34" s="150"/>
      <c r="H34" s="184"/>
    </row>
    <row r="35" customFormat="false" ht="12.8" hidden="false" customHeight="false" outlineLevel="0" collapsed="false">
      <c r="B35" s="31" t="s">
        <v>21</v>
      </c>
      <c r="C35" s="33" t="n">
        <f aca="false">G45+C31</f>
        <v>0</v>
      </c>
      <c r="E35" s="18" t="n">
        <f aca="false">'11'!E35</f>
        <v>8522</v>
      </c>
      <c r="F35" s="22" t="str">
        <f aca="false">'11'!F35</f>
        <v>Siirtomaksut/lisenssit yms.</v>
      </c>
      <c r="G35" s="150"/>
      <c r="H35" s="184"/>
    </row>
    <row r="36" customFormat="false" ht="12.8" hidden="false" customHeight="false" outlineLevel="0" collapsed="false">
      <c r="B36" s="31" t="s">
        <v>22</v>
      </c>
      <c r="C36" s="35" t="n">
        <f aca="false">C33+C34-C35</f>
        <v>0</v>
      </c>
      <c r="E36" s="18" t="n">
        <f aca="false">'11'!E36</f>
        <v>8518</v>
      </c>
      <c r="F36" s="22" t="str">
        <f aca="false">'11'!F36</f>
        <v>Ensiapu-, terveydenhoito</v>
      </c>
      <c r="G36" s="150"/>
      <c r="H36" s="184"/>
    </row>
    <row r="37" customFormat="false" ht="12.8" hidden="false" customHeight="false" outlineLevel="0" collapsed="false">
      <c r="B37" s="36"/>
      <c r="E37" s="18" t="n">
        <f aca="false">'11'!E37</f>
        <v>8513</v>
      </c>
      <c r="F37" s="22" t="str">
        <f aca="false">'11'!F37</f>
        <v>Huomionosoitukset</v>
      </c>
      <c r="G37" s="150"/>
      <c r="H37" s="184"/>
    </row>
    <row r="38" customFormat="false" ht="12.8" hidden="false" customHeight="false" outlineLevel="0" collapsed="false">
      <c r="B38" s="164" t="s">
        <v>23</v>
      </c>
      <c r="C38" s="165"/>
      <c r="E38" s="18" t="n">
        <f aca="false">'11'!E38</f>
        <v>8520</v>
      </c>
      <c r="F38" s="22" t="str">
        <f aca="false">'11'!F38</f>
        <v>Virkistys- ja päättäjäiskulut</v>
      </c>
      <c r="G38" s="150"/>
      <c r="H38" s="184"/>
    </row>
    <row r="39" customFormat="false" ht="12.75" hidden="false" customHeight="true" outlineLevel="0" collapsed="false">
      <c r="B39" s="166" t="s">
        <v>212</v>
      </c>
      <c r="C39" s="167"/>
      <c r="E39" s="189" t="n">
        <f aca="false">'11'!E39</f>
        <v>8599</v>
      </c>
      <c r="F39" s="190" t="str">
        <f aca="false">'11'!F39</f>
        <v>Sisäiset siirrot  (-)</v>
      </c>
      <c r="G39" s="150"/>
      <c r="H39" s="184"/>
    </row>
    <row r="40" customFormat="false" ht="12.75" hidden="false" customHeight="true" outlineLevel="0" collapsed="false">
      <c r="B40" s="168"/>
      <c r="C40" s="169"/>
      <c r="E40" s="18" t="n">
        <f aca="false">'11'!E40</f>
        <v>9067</v>
      </c>
      <c r="F40" s="22" t="str">
        <f aca="false">'11'!F40</f>
        <v>Puffettikulut</v>
      </c>
      <c r="G40" s="150"/>
      <c r="H40" s="184"/>
    </row>
    <row r="41" customFormat="false" ht="12.8" hidden="false" customHeight="false" outlineLevel="0" collapsed="false">
      <c r="B41" s="168"/>
      <c r="C41" s="169"/>
      <c r="D41" s="39"/>
      <c r="E41" s="18" t="n">
        <f aca="false">'11'!E41</f>
        <v>9063</v>
      </c>
      <c r="F41" s="22" t="str">
        <f aca="false">'11'!F41</f>
        <v>Arpajaiskulut</v>
      </c>
      <c r="G41" s="150"/>
      <c r="H41" s="184"/>
    </row>
    <row r="42" customFormat="false" ht="12.8" hidden="false" customHeight="false" outlineLevel="0" collapsed="false">
      <c r="B42" s="170" t="str">
        <f aca="false">Perustiedot!$C$5</f>
        <v>Maya Meikäläinen  RAHON NIMI</v>
      </c>
      <c r="C42" s="169"/>
      <c r="E42" s="18" t="n">
        <f aca="false">'11'!E42</f>
        <v>9065</v>
      </c>
      <c r="F42" s="22" t="str">
        <f aca="false">'11'!F42</f>
        <v>Talkootoiminnan kulut</v>
      </c>
      <c r="G42" s="150"/>
      <c r="H42" s="184"/>
    </row>
    <row r="43" customFormat="false" ht="12.8" hidden="false" customHeight="false" outlineLevel="0" collapsed="false">
      <c r="B43" s="171" t="n">
        <f aca="false">Perustiedot!$C$6</f>
        <v>456789012</v>
      </c>
      <c r="C43" s="169"/>
      <c r="D43" s="39"/>
      <c r="E43" s="18" t="n">
        <f aca="false">'11'!E43</f>
        <v>9056</v>
      </c>
      <c r="F43" s="22" t="str">
        <f aca="false">'11'!F43</f>
        <v>Ostot 0%</v>
      </c>
      <c r="G43" s="150"/>
      <c r="H43" s="184"/>
    </row>
    <row r="44" customFormat="false" ht="12.8" hidden="false" customHeight="false" outlineLevel="0" collapsed="false">
      <c r="B44" s="172" t="str">
        <f aca="false">Perustiedot!$C$7</f>
        <v>00.raho@onssi.fi</v>
      </c>
      <c r="C44" s="173"/>
      <c r="E44" s="18" t="n">
        <f aca="false">'11'!E44</f>
        <v>2951</v>
      </c>
      <c r="F44" s="22" t="str">
        <f aca="false">'11'!F44</f>
        <v>Siirtovelat</v>
      </c>
      <c r="G44" s="150"/>
      <c r="H44" s="184"/>
    </row>
    <row r="45" customFormat="false" ht="12.8" hidden="false" customHeight="false" outlineLevel="0" collapsed="false">
      <c r="E45" s="25"/>
      <c r="F45" s="26" t="s">
        <v>16</v>
      </c>
      <c r="G45" s="157" t="n">
        <f aca="false">SUM(G7:G44)</f>
        <v>0</v>
      </c>
    </row>
    <row r="1048576" customFormat="false" ht="12.75" hidden="false" customHeight="true" outlineLevel="0" collapsed="false"/>
  </sheetData>
  <sheetProtection sheet="true" objects="true" scenarios="true" selectLockedCells="true"/>
  <mergeCells count="3">
    <mergeCell ref="A6:B6"/>
    <mergeCell ref="E6:F6"/>
    <mergeCell ref="B40:B41"/>
  </mergeCells>
  <printOptions headings="false" gridLines="false" gridLinesSet="true" horizontalCentered="false" verticalCentered="false"/>
  <pageMargins left="0.236111111111111" right="0.236111111111111" top="0.590277777777778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F3" activeCellId="0" sqref="F3"/>
    </sheetView>
  </sheetViews>
  <sheetFormatPr defaultColWidth="6.859375" defaultRowHeight="12.8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2" width="30.7"/>
    <col collapsed="false" customWidth="true" hidden="false" outlineLevel="0" max="3" min="3" style="2" width="9.7"/>
    <col collapsed="false" customWidth="true" hidden="false" outlineLevel="0" max="4" min="4" style="2" width="35.72"/>
    <col collapsed="false" customWidth="true" hidden="false" outlineLevel="0" max="5" min="5" style="1" width="5.71"/>
    <col collapsed="false" customWidth="true" hidden="false" outlineLevel="0" max="6" min="6" style="2" width="30.7"/>
    <col collapsed="false" customWidth="true" hidden="false" outlineLevel="0" max="7" min="7" style="3" width="9.7"/>
    <col collapsed="false" customWidth="true" hidden="false" outlineLevel="0" max="8" min="8" style="2" width="35.72"/>
    <col collapsed="false" customWidth="false" hidden="true" outlineLevel="0" max="1024" min="9" style="2" width="6.85"/>
  </cols>
  <sheetData>
    <row r="1" s="139" customFormat="true" ht="15.6" hidden="false" customHeight="true" outlineLevel="0" collapsed="false">
      <c r="A1" s="220"/>
      <c r="B1" s="138"/>
      <c r="E1" s="220"/>
      <c r="G1" s="221"/>
      <c r="H1" s="8"/>
    </row>
    <row r="2" s="139" customFormat="true" ht="15.6" hidden="false" customHeight="true" outlineLevel="0" collapsed="false">
      <c r="A2" s="220"/>
      <c r="B2" s="138" t="str">
        <f aca="false">Perustiedot!B2</f>
        <v>Oulun Naisfutis ry</v>
      </c>
      <c r="E2" s="220"/>
      <c r="F2" s="139" t="s">
        <v>0</v>
      </c>
      <c r="G2" s="221"/>
      <c r="H2" s="8" t="s">
        <v>1</v>
      </c>
    </row>
    <row r="3" s="139" customFormat="true" ht="15.6" hidden="false" customHeight="true" outlineLevel="0" collapsed="false">
      <c r="A3" s="220"/>
      <c r="B3" s="138" t="str">
        <f aca="false">"Joukkue: " &amp; Perustiedot!C3</f>
        <v>Joukkue:</v>
      </c>
      <c r="D3" s="222"/>
      <c r="E3" s="220"/>
      <c r="F3" s="141" t="s">
        <v>241</v>
      </c>
      <c r="G3" s="221"/>
      <c r="H3" s="8" t="s">
        <v>3</v>
      </c>
    </row>
    <row r="4" s="139" customFormat="true" ht="15.6" hidden="false" customHeight="true" outlineLevel="0" collapsed="false">
      <c r="A4" s="220"/>
      <c r="B4" s="138" t="str">
        <f aca="false">"Tilinumero: " &amp; Perustiedot!C4</f>
        <v>Tilinumero: </v>
      </c>
      <c r="D4" s="223"/>
      <c r="E4" s="220"/>
      <c r="G4" s="221"/>
      <c r="H4" s="12" t="s">
        <v>4</v>
      </c>
    </row>
    <row r="5" s="139" customFormat="true" ht="15.6" hidden="false" customHeight="true" outlineLevel="0" collapsed="false">
      <c r="A5" s="220"/>
      <c r="E5" s="220"/>
      <c r="G5" s="221"/>
      <c r="H5" s="13"/>
    </row>
    <row r="6" customFormat="false" ht="12.75" hidden="false" customHeight="false" outlineLevel="0" collapsed="false">
      <c r="A6" s="14" t="s">
        <v>5</v>
      </c>
      <c r="B6" s="14"/>
      <c r="C6" s="15" t="s">
        <v>6</v>
      </c>
      <c r="D6" s="16" t="s">
        <v>7</v>
      </c>
      <c r="E6" s="14" t="s">
        <v>139</v>
      </c>
      <c r="F6" s="14"/>
      <c r="G6" s="17" t="str">
        <f aca="false">'11'!G6</f>
        <v>€ ( - )</v>
      </c>
      <c r="H6" s="16" t="s">
        <v>10</v>
      </c>
    </row>
    <row r="7" customFormat="false" ht="12.8" hidden="false" customHeight="false" outlineLevel="0" collapsed="false">
      <c r="A7" s="18" t="n">
        <f aca="false">'11'!A7</f>
        <v>3000</v>
      </c>
      <c r="B7" s="19" t="str">
        <f aca="false">'11'!B7</f>
        <v>Osallistumismaksut</v>
      </c>
      <c r="C7" s="212"/>
      <c r="D7" s="184"/>
      <c r="E7" s="18" t="n">
        <f aca="false">'11'!E7</f>
        <v>3006</v>
      </c>
      <c r="F7" s="22" t="str">
        <f aca="false">'11'!F7</f>
        <v>Seuramaksut hallinnolle</v>
      </c>
      <c r="G7" s="225"/>
      <c r="H7" s="184"/>
    </row>
    <row r="8" customFormat="false" ht="12.8" hidden="false" customHeight="false" outlineLevel="0" collapsed="false">
      <c r="A8" s="18" t="n">
        <f aca="false">'11'!A8</f>
        <v>3002</v>
      </c>
      <c r="B8" s="19" t="str">
        <f aca="false">'11'!B8</f>
        <v>Kausimaksut</v>
      </c>
      <c r="C8" s="212"/>
      <c r="D8" s="184"/>
      <c r="E8" s="185" t="n">
        <f aca="false">'11'!E8</f>
        <v>5201</v>
      </c>
      <c r="F8" s="154" t="str">
        <f aca="false">'11'!F8</f>
        <v>Tuomarit ja toimitsijat (Seuran kautta!)</v>
      </c>
      <c r="G8" s="225"/>
      <c r="H8" s="184"/>
    </row>
    <row r="9" customFormat="false" ht="12.8" hidden="false" customHeight="false" outlineLevel="0" collapsed="false">
      <c r="A9" s="18" t="n">
        <f aca="false">'11'!A9</f>
        <v>3003</v>
      </c>
      <c r="B9" s="19" t="str">
        <f aca="false">'11'!B9</f>
        <v>Omien turnausten tuotot</v>
      </c>
      <c r="C9" s="212"/>
      <c r="D9" s="184"/>
      <c r="E9" s="18" t="n">
        <f aca="false">'11'!E9</f>
        <v>7230</v>
      </c>
      <c r="F9" s="22" t="str">
        <f aca="false">'11'!F9</f>
        <v>Sali- ja kenttävuokrat</v>
      </c>
      <c r="G9" s="225"/>
      <c r="H9" s="184"/>
    </row>
    <row r="10" customFormat="false" ht="12.8" hidden="false" customHeight="false" outlineLevel="0" collapsed="false">
      <c r="A10" s="18" t="n">
        <f aca="false">'11'!A10</f>
        <v>3004</v>
      </c>
      <c r="B10" s="19" t="str">
        <f aca="false">'11'!B10</f>
        <v>Joukkuemaksut</v>
      </c>
      <c r="C10" s="212"/>
      <c r="D10" s="184"/>
      <c r="E10" s="18" t="n">
        <f aca="false">'11'!E10</f>
        <v>7510</v>
      </c>
      <c r="F10" s="22" t="str">
        <f aca="false">'11'!F10</f>
        <v>Autovuokrat</v>
      </c>
      <c r="G10" s="225"/>
      <c r="H10" s="184"/>
    </row>
    <row r="11" customFormat="false" ht="12.8" hidden="false" customHeight="false" outlineLevel="0" collapsed="false">
      <c r="A11" s="18" t="n">
        <f aca="false">'11'!A11</f>
        <v>3099</v>
      </c>
      <c r="B11" s="19" t="str">
        <f aca="false">'11'!B11</f>
        <v>Muut tuotot</v>
      </c>
      <c r="C11" s="212"/>
      <c r="D11" s="184"/>
      <c r="E11" s="18" t="n">
        <f aca="false">'11'!E11</f>
        <v>7290</v>
      </c>
      <c r="F11" s="22" t="str">
        <f aca="false">'11'!F11</f>
        <v>Muut vuokrat</v>
      </c>
      <c r="G11" s="225"/>
      <c r="H11" s="184"/>
    </row>
    <row r="12" customFormat="false" ht="12.8" hidden="false" customHeight="false" outlineLevel="0" collapsed="false">
      <c r="A12" s="18" t="n">
        <f aca="false">'11'!A12</f>
        <v>3006</v>
      </c>
      <c r="B12" s="19" t="str">
        <f aca="false">'11'!B12</f>
        <v>Seuramaksut joukkueet (+/-)</v>
      </c>
      <c r="C12" s="212"/>
      <c r="D12" s="184"/>
      <c r="E12" s="18" t="n">
        <f aca="false">'11'!E12</f>
        <v>7800</v>
      </c>
      <c r="F12" s="22" t="str">
        <f aca="false">'11'!F12</f>
        <v>Matkaliput</v>
      </c>
      <c r="G12" s="225"/>
      <c r="H12" s="184"/>
    </row>
    <row r="13" customFormat="false" ht="12.8" hidden="false" customHeight="false" outlineLevel="0" collapsed="false">
      <c r="A13" s="18" t="n">
        <f aca="false">'11'!A13</f>
        <v>7840</v>
      </c>
      <c r="B13" s="19" t="str">
        <f aca="false">'11'!B13</f>
        <v>Turnausomavastuut</v>
      </c>
      <c r="C13" s="212"/>
      <c r="D13" s="184"/>
      <c r="E13" s="185" t="n">
        <f aca="false">'11'!E13</f>
        <v>7810</v>
      </c>
      <c r="F13" s="154" t="str">
        <f aca="false">'11'!F13</f>
        <v>Päivärahat (Seuran kautta!)</v>
      </c>
      <c r="G13" s="225"/>
      <c r="H13" s="184"/>
    </row>
    <row r="14" customFormat="false" ht="12.8" hidden="false" customHeight="false" outlineLevel="0" collapsed="false">
      <c r="A14" s="18" t="n">
        <f aca="false">'11'!A14</f>
        <v>8474</v>
      </c>
      <c r="B14" s="19" t="str">
        <f aca="false">'11'!B14</f>
        <v>Varusteomavastuut</v>
      </c>
      <c r="C14" s="212"/>
      <c r="D14" s="184"/>
      <c r="E14" s="185" t="n">
        <f aca="false">'11'!E14</f>
        <v>7821</v>
      </c>
      <c r="F14" s="154" t="str">
        <f aca="false">'11'!F14</f>
        <v>Kilometrikorvaukset (Seuran kautta!)</v>
      </c>
      <c r="G14" s="225"/>
      <c r="H14" s="184"/>
    </row>
    <row r="15" customFormat="false" ht="12.8" hidden="false" customHeight="false" outlineLevel="0" collapsed="false">
      <c r="A15" s="18" t="n">
        <f aca="false">'11'!A15</f>
        <v>3099</v>
      </c>
      <c r="B15" s="19" t="str">
        <f aca="false">'11'!B15</f>
        <v>Muut tuotot</v>
      </c>
      <c r="C15" s="212"/>
      <c r="D15" s="184"/>
      <c r="E15" s="18" t="n">
        <f aca="false">'11'!E15</f>
        <v>7830</v>
      </c>
      <c r="F15" s="22" t="str">
        <f aca="false">'11'!F15</f>
        <v>Majoitus- ja ruokailut</v>
      </c>
      <c r="G15" s="225"/>
      <c r="H15" s="184"/>
    </row>
    <row r="16" customFormat="false" ht="12.8" hidden="false" customHeight="false" outlineLevel="0" collapsed="false">
      <c r="A16" s="18" t="n">
        <f aca="false">'11'!A16</f>
        <v>9001</v>
      </c>
      <c r="B16" s="19" t="str">
        <f aca="false">'11'!B16</f>
        <v>Jäsenmaksut</v>
      </c>
      <c r="C16" s="212"/>
      <c r="D16" s="184"/>
      <c r="E16" s="18" t="n">
        <f aca="false">'11'!E16</f>
        <v>7890</v>
      </c>
      <c r="F16" s="22" t="str">
        <f aca="false">'11'!F16</f>
        <v>Muut matkakulut</v>
      </c>
      <c r="G16" s="225"/>
      <c r="H16" s="184"/>
    </row>
    <row r="17" customFormat="false" ht="12.8" hidden="false" customHeight="false" outlineLevel="0" collapsed="false">
      <c r="A17" s="18" t="n">
        <f aca="false">'11'!A17</f>
        <v>9020</v>
      </c>
      <c r="B17" s="19" t="str">
        <f aca="false">'11'!B17</f>
        <v>Ilmoitus ja mainostuotot</v>
      </c>
      <c r="C17" s="212"/>
      <c r="D17" s="184"/>
      <c r="E17" s="18" t="n">
        <v>8375</v>
      </c>
      <c r="F17" s="22" t="s">
        <v>12</v>
      </c>
      <c r="G17" s="150"/>
      <c r="H17" s="184"/>
    </row>
    <row r="18" customFormat="false" ht="12.8" hidden="false" customHeight="false" outlineLevel="0" collapsed="false">
      <c r="A18" s="18" t="n">
        <f aca="false">'11'!A18</f>
        <v>9027</v>
      </c>
      <c r="B18" s="19" t="str">
        <f aca="false">'11'!B18</f>
        <v>Puffettimyynti</v>
      </c>
      <c r="C18" s="212"/>
      <c r="D18" s="184"/>
      <c r="E18" s="18" t="n">
        <f aca="false">'11'!E18</f>
        <v>8380</v>
      </c>
      <c r="F18" s="22" t="str">
        <f aca="false">'11'!F18</f>
        <v>Kuljetuspalvelut</v>
      </c>
      <c r="G18" s="225"/>
      <c r="H18" s="184"/>
    </row>
    <row r="19" customFormat="false" ht="12.8" hidden="false" customHeight="false" outlineLevel="0" collapsed="false">
      <c r="A19" s="18" t="n">
        <f aca="false">'11'!A19</f>
        <v>9028</v>
      </c>
      <c r="B19" s="19" t="str">
        <f aca="false">'11'!B19</f>
        <v>Arpatuotot</v>
      </c>
      <c r="C19" s="212"/>
      <c r="D19" s="184"/>
      <c r="E19" s="18" t="n">
        <f aca="false">'11'!E19</f>
        <v>8385</v>
      </c>
      <c r="F19" s="22" t="str">
        <f aca="false">'11'!F19</f>
        <v>Lajipalvelut</v>
      </c>
      <c r="G19" s="225"/>
      <c r="H19" s="184"/>
    </row>
    <row r="20" customFormat="false" ht="12.8" hidden="false" customHeight="false" outlineLevel="0" collapsed="false">
      <c r="A20" s="18" t="n">
        <f aca="false">'11'!A20</f>
        <v>9030</v>
      </c>
      <c r="B20" s="19" t="str">
        <f aca="false">'11'!B20</f>
        <v>Lahjoitukset</v>
      </c>
      <c r="C20" s="212"/>
      <c r="D20" s="184"/>
      <c r="E20" s="18" t="n">
        <f aca="false">'11'!E20</f>
        <v>8390</v>
      </c>
      <c r="F20" s="22" t="str">
        <f aca="false">'11'!F20</f>
        <v>Koulutuspalvelut</v>
      </c>
      <c r="G20" s="225"/>
      <c r="H20" s="184"/>
    </row>
    <row r="21" customFormat="false" ht="12.8" hidden="false" customHeight="false" outlineLevel="0" collapsed="false">
      <c r="A21" s="18" t="n">
        <f aca="false">'11'!A21</f>
        <v>9040</v>
      </c>
      <c r="B21" s="19" t="str">
        <f aca="false">'11'!B21</f>
        <v>Talkootoiminnan tuotot</v>
      </c>
      <c r="C21" s="212"/>
      <c r="D21" s="184"/>
      <c r="E21" s="18" t="n">
        <f aca="false">'11'!E21</f>
        <v>8410</v>
      </c>
      <c r="F21" s="22" t="str">
        <f aca="false">'11'!F21</f>
        <v>Muut ostetut palvelut</v>
      </c>
      <c r="G21" s="225"/>
      <c r="H21" s="184"/>
    </row>
    <row r="22" customFormat="false" ht="12.8" hidden="false" customHeight="false" outlineLevel="0" collapsed="false">
      <c r="A22" s="18" t="n">
        <f aca="false">'11'!A22</f>
        <v>9045</v>
      </c>
      <c r="B22" s="19" t="str">
        <f aca="false">'11'!B22</f>
        <v>Yhteistyösopimukset</v>
      </c>
      <c r="C22" s="212"/>
      <c r="D22" s="184"/>
      <c r="E22" s="18" t="n">
        <f aca="false">'11'!E22</f>
        <v>7970</v>
      </c>
      <c r="F22" s="22" t="str">
        <f aca="false">'11'!F22</f>
        <v>Kulut omasta tarjoilusta</v>
      </c>
      <c r="G22" s="225"/>
      <c r="H22" s="184"/>
    </row>
    <row r="23" customFormat="false" ht="12.8" hidden="false" customHeight="false" outlineLevel="0" collapsed="false">
      <c r="A23" s="18" t="n">
        <f aca="false">'11'!A23</f>
        <v>9046</v>
      </c>
      <c r="B23" s="19" t="str">
        <f aca="false">'11'!B23</f>
        <v>Myynti 0%</v>
      </c>
      <c r="C23" s="212"/>
      <c r="D23" s="184"/>
      <c r="E23" s="18" t="n">
        <f aca="false">'11'!E23</f>
        <v>8452</v>
      </c>
      <c r="F23" s="22" t="str">
        <f aca="false">'11'!F23</f>
        <v>Muut materiaalikulut</v>
      </c>
      <c r="G23" s="225"/>
      <c r="H23" s="184"/>
    </row>
    <row r="24" customFormat="false" ht="12.8" hidden="false" customHeight="false" outlineLevel="0" collapsed="false">
      <c r="A24" s="18" t="n">
        <f aca="false">'11'!A24</f>
        <v>9047</v>
      </c>
      <c r="B24" s="19" t="str">
        <f aca="false">'11'!B24</f>
        <v>Fanituotemyynti</v>
      </c>
      <c r="C24" s="212"/>
      <c r="D24" s="184"/>
      <c r="E24" s="18" t="n">
        <f aca="false">'11'!E24</f>
        <v>8460</v>
      </c>
      <c r="F24" s="22" t="str">
        <f aca="false">'11'!F24</f>
        <v>Sarjamaksut</v>
      </c>
      <c r="G24" s="225"/>
      <c r="H24" s="184"/>
    </row>
    <row r="25" customFormat="false" ht="12.8" hidden="false" customHeight="false" outlineLevel="0" collapsed="false">
      <c r="A25" s="189" t="n">
        <f aca="false">'11'!A25</f>
        <v>8599</v>
      </c>
      <c r="B25" s="213" t="str">
        <f aca="false">'11'!B25</f>
        <v>Sisäiset siirrot  (+)</v>
      </c>
      <c r="C25" s="212"/>
      <c r="D25" s="184"/>
      <c r="E25" s="18" t="n">
        <f aca="false">'11'!E25</f>
        <v>8454</v>
      </c>
      <c r="F25" s="22" t="str">
        <f aca="false">'11'!F25</f>
        <v>Osanottomaksut koulutus</v>
      </c>
      <c r="G25" s="225"/>
      <c r="H25" s="184"/>
    </row>
    <row r="26" customFormat="false" ht="12.8" hidden="false" customHeight="false" outlineLevel="0" collapsed="false">
      <c r="A26" s="18" t="n">
        <f aca="false">'11'!A26</f>
        <v>1800</v>
      </c>
      <c r="B26" s="19" t="str">
        <f aca="false">'11'!B26</f>
        <v>Siirtosaamiset</v>
      </c>
      <c r="C26" s="212"/>
      <c r="D26" s="184"/>
      <c r="E26" s="18" t="n">
        <f aca="false">'11'!E26</f>
        <v>8453</v>
      </c>
      <c r="F26" s="22" t="str">
        <f aca="false">'11'!F26</f>
        <v>Osanottomaksut turnaukset/leirit</v>
      </c>
      <c r="G26" s="225"/>
      <c r="H26" s="184"/>
    </row>
    <row r="27" customFormat="false" ht="12.8" hidden="false" customHeight="false" outlineLevel="0" collapsed="false">
      <c r="A27" s="25"/>
      <c r="B27" s="26" t="s">
        <v>16</v>
      </c>
      <c r="C27" s="27" t="n">
        <f aca="false">SUM(C7:C26)</f>
        <v>0</v>
      </c>
      <c r="D27" s="89"/>
      <c r="E27" s="18" t="n">
        <f aca="false">'11'!E27</f>
        <v>8464</v>
      </c>
      <c r="F27" s="22" t="str">
        <f aca="false">'11'!F27</f>
        <v>Muut osallistumismaksut</v>
      </c>
      <c r="G27" s="225"/>
      <c r="H27" s="184"/>
    </row>
    <row r="28" customFormat="false" ht="12.8" hidden="false" customHeight="false" outlineLevel="0" collapsed="false">
      <c r="B28" s="28"/>
      <c r="C28" s="29"/>
      <c r="D28" s="89"/>
      <c r="E28" s="18" t="n">
        <f aca="false">'11'!E28</f>
        <v>8470</v>
      </c>
      <c r="F28" s="22" t="str">
        <f aca="false">'11'!F28</f>
        <v>Varusteet ja välineet</v>
      </c>
      <c r="G28" s="225"/>
      <c r="H28" s="184"/>
    </row>
    <row r="29" customFormat="false" ht="12.8" hidden="false" customHeight="false" outlineLevel="0" collapsed="false">
      <c r="C29" s="3"/>
      <c r="D29" s="89"/>
      <c r="E29" s="18" t="n">
        <f aca="false">'11'!E29</f>
        <v>8500</v>
      </c>
      <c r="F29" s="22" t="str">
        <f aca="false">'11'!F29</f>
        <v>Kokous- ja neuvottelukulut</v>
      </c>
      <c r="G29" s="225"/>
      <c r="H29" s="184"/>
    </row>
    <row r="30" customFormat="false" ht="12.8" hidden="false" customHeight="false" outlineLevel="0" collapsed="false">
      <c r="B30" s="19" t="s">
        <v>17</v>
      </c>
      <c r="C30" s="212"/>
      <c r="D30" s="188"/>
      <c r="E30" s="18" t="n">
        <f aca="false">'11'!E30</f>
        <v>8501</v>
      </c>
      <c r="F30" s="22" t="str">
        <f aca="false">'11'!F30</f>
        <v>Postikulut</v>
      </c>
      <c r="G30" s="225"/>
      <c r="H30" s="184"/>
    </row>
    <row r="31" customFormat="false" ht="12.8" hidden="false" customHeight="false" outlineLevel="0" collapsed="false">
      <c r="B31" s="19" t="s">
        <v>18</v>
      </c>
      <c r="C31" s="212"/>
      <c r="D31" s="188"/>
      <c r="E31" s="18" t="n">
        <f aca="false">'11'!E31</f>
        <v>8505</v>
      </c>
      <c r="F31" s="22" t="str">
        <f aca="false">'11'!F31</f>
        <v>Kopionti/toimistotarvikkeet</v>
      </c>
      <c r="G31" s="225"/>
      <c r="H31" s="184"/>
    </row>
    <row r="32" customFormat="false" ht="12.8" hidden="false" customHeight="false" outlineLevel="0" collapsed="false">
      <c r="C32" s="3"/>
      <c r="E32" s="18" t="n">
        <f aca="false">'11'!E32</f>
        <v>8512</v>
      </c>
      <c r="F32" s="22" t="str">
        <f aca="false">'11'!F32</f>
        <v>Palkinnot</v>
      </c>
      <c r="G32" s="225"/>
      <c r="H32" s="184"/>
    </row>
    <row r="33" customFormat="false" ht="12.8" hidden="false" customHeight="false" outlineLevel="0" collapsed="false">
      <c r="B33" s="31" t="s">
        <v>19</v>
      </c>
      <c r="C33" s="163" t="n">
        <f aca="false">'08'!C36</f>
        <v>0</v>
      </c>
      <c r="E33" s="18" t="n">
        <f aca="false">'11'!E33</f>
        <v>8528</v>
      </c>
      <c r="F33" s="22" t="str">
        <f aca="false">'11'!F33</f>
        <v>Omien turnausten kulut</v>
      </c>
      <c r="G33" s="225"/>
      <c r="H33" s="184"/>
    </row>
    <row r="34" customFormat="false" ht="12.8" hidden="false" customHeight="false" outlineLevel="0" collapsed="false">
      <c r="B34" s="31" t="s">
        <v>20</v>
      </c>
      <c r="C34" s="33" t="n">
        <f aca="false">C27+C30</f>
        <v>0</v>
      </c>
      <c r="E34" s="18" t="n">
        <f aca="false">'11'!E34</f>
        <v>8515</v>
      </c>
      <c r="F34" s="22" t="str">
        <f aca="false">'11'!F34</f>
        <v>Pankinkulut</v>
      </c>
      <c r="G34" s="225"/>
      <c r="H34" s="184"/>
    </row>
    <row r="35" customFormat="false" ht="12.8" hidden="false" customHeight="false" outlineLevel="0" collapsed="false">
      <c r="B35" s="31" t="s">
        <v>21</v>
      </c>
      <c r="C35" s="33" t="n">
        <f aca="false">G45+C31</f>
        <v>0</v>
      </c>
      <c r="E35" s="18" t="n">
        <f aca="false">'11'!E35</f>
        <v>8522</v>
      </c>
      <c r="F35" s="22" t="str">
        <f aca="false">'11'!F35</f>
        <v>Siirtomaksut/lisenssit yms.</v>
      </c>
      <c r="G35" s="225"/>
      <c r="H35" s="184"/>
    </row>
    <row r="36" customFormat="false" ht="12.8" hidden="false" customHeight="false" outlineLevel="0" collapsed="false">
      <c r="B36" s="31" t="s">
        <v>22</v>
      </c>
      <c r="C36" s="35" t="n">
        <f aca="false">C33+C34-C35</f>
        <v>0</v>
      </c>
      <c r="E36" s="18" t="n">
        <f aca="false">'11'!E36</f>
        <v>8518</v>
      </c>
      <c r="F36" s="22" t="str">
        <f aca="false">'11'!F36</f>
        <v>Ensiapu-, terveydenhoito</v>
      </c>
      <c r="G36" s="225"/>
      <c r="H36" s="184"/>
    </row>
    <row r="37" customFormat="false" ht="12.8" hidden="false" customHeight="false" outlineLevel="0" collapsed="false">
      <c r="B37" s="36"/>
      <c r="E37" s="18" t="n">
        <f aca="false">'11'!E37</f>
        <v>8513</v>
      </c>
      <c r="F37" s="22" t="str">
        <f aca="false">'11'!F37</f>
        <v>Huomionosoitukset</v>
      </c>
      <c r="G37" s="225"/>
      <c r="H37" s="184"/>
    </row>
    <row r="38" customFormat="false" ht="12.8" hidden="false" customHeight="false" outlineLevel="0" collapsed="false">
      <c r="B38" s="164" t="s">
        <v>23</v>
      </c>
      <c r="C38" s="165"/>
      <c r="E38" s="18" t="n">
        <f aca="false">'11'!E38</f>
        <v>8520</v>
      </c>
      <c r="F38" s="22" t="str">
        <f aca="false">'11'!F38</f>
        <v>Virkistys- ja päättäjäiskulut</v>
      </c>
      <c r="G38" s="225"/>
      <c r="H38" s="184"/>
    </row>
    <row r="39" customFormat="false" ht="12.75" hidden="false" customHeight="true" outlineLevel="0" collapsed="false">
      <c r="B39" s="166" t="s">
        <v>212</v>
      </c>
      <c r="C39" s="167"/>
      <c r="E39" s="189" t="n">
        <f aca="false">'11'!E39</f>
        <v>8599</v>
      </c>
      <c r="F39" s="190" t="str">
        <f aca="false">'11'!F39</f>
        <v>Sisäiset siirrot  (-)</v>
      </c>
      <c r="G39" s="225"/>
      <c r="H39" s="184"/>
    </row>
    <row r="40" customFormat="false" ht="12.75" hidden="false" customHeight="true" outlineLevel="0" collapsed="false">
      <c r="B40" s="168"/>
      <c r="C40" s="169"/>
      <c r="E40" s="18" t="n">
        <f aca="false">'11'!E40</f>
        <v>9067</v>
      </c>
      <c r="F40" s="22" t="str">
        <f aca="false">'11'!F40</f>
        <v>Puffettikulut</v>
      </c>
      <c r="G40" s="225"/>
      <c r="H40" s="184"/>
    </row>
    <row r="41" customFormat="false" ht="12.8" hidden="false" customHeight="false" outlineLevel="0" collapsed="false">
      <c r="B41" s="168"/>
      <c r="C41" s="169"/>
      <c r="D41" s="39"/>
      <c r="E41" s="18" t="n">
        <f aca="false">'11'!E41</f>
        <v>9063</v>
      </c>
      <c r="F41" s="22" t="str">
        <f aca="false">'11'!F41</f>
        <v>Arpajaiskulut</v>
      </c>
      <c r="G41" s="225"/>
      <c r="H41" s="184"/>
    </row>
    <row r="42" customFormat="false" ht="12.8" hidden="false" customHeight="false" outlineLevel="0" collapsed="false">
      <c r="B42" s="170" t="str">
        <f aca="false">Perustiedot!$C$5</f>
        <v>Maya Meikäläinen  RAHON NIMI</v>
      </c>
      <c r="C42" s="169"/>
      <c r="E42" s="18" t="n">
        <f aca="false">'11'!E42</f>
        <v>9065</v>
      </c>
      <c r="F42" s="22" t="str">
        <f aca="false">'11'!F42</f>
        <v>Talkootoiminnan kulut</v>
      </c>
      <c r="G42" s="225"/>
      <c r="H42" s="184"/>
    </row>
    <row r="43" customFormat="false" ht="12.8" hidden="false" customHeight="false" outlineLevel="0" collapsed="false">
      <c r="B43" s="171" t="n">
        <f aca="false">Perustiedot!$C$6</f>
        <v>456789012</v>
      </c>
      <c r="C43" s="169"/>
      <c r="D43" s="39"/>
      <c r="E43" s="18" t="n">
        <f aca="false">'11'!E43</f>
        <v>9056</v>
      </c>
      <c r="F43" s="22" t="str">
        <f aca="false">'11'!F43</f>
        <v>Ostot 0%</v>
      </c>
      <c r="G43" s="225"/>
      <c r="H43" s="184"/>
    </row>
    <row r="44" customFormat="false" ht="12.8" hidden="false" customHeight="false" outlineLevel="0" collapsed="false">
      <c r="B44" s="172" t="str">
        <f aca="false">Perustiedot!$C$7</f>
        <v>00.raho@onssi.fi</v>
      </c>
      <c r="C44" s="173"/>
      <c r="E44" s="18" t="n">
        <f aca="false">'11'!E44</f>
        <v>2951</v>
      </c>
      <c r="F44" s="22" t="str">
        <f aca="false">'11'!F44</f>
        <v>Siirtovelat</v>
      </c>
      <c r="G44" s="225"/>
      <c r="H44" s="184"/>
    </row>
    <row r="45" customFormat="false" ht="12.8" hidden="false" customHeight="false" outlineLevel="0" collapsed="false">
      <c r="E45" s="25"/>
      <c r="F45" s="26" t="s">
        <v>16</v>
      </c>
      <c r="G45" s="157" t="n">
        <f aca="false">SUM(G7:G44)</f>
        <v>0</v>
      </c>
    </row>
    <row r="1048576" customFormat="false" ht="12.75" hidden="false" customHeight="true" outlineLevel="0" collapsed="false"/>
  </sheetData>
  <sheetProtection sheet="true" objects="true" scenarios="true" selectLockedCells="true"/>
  <mergeCells count="3">
    <mergeCell ref="A6:B6"/>
    <mergeCell ref="E6:F6"/>
    <mergeCell ref="B40:B41"/>
  </mergeCells>
  <printOptions headings="false" gridLines="false" gridLinesSet="true" horizontalCentered="false" verticalCentered="false"/>
  <pageMargins left="0.236111111111111" right="0.236111111111111" top="0.590277777777778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H51" activeCellId="0" sqref="H51"/>
    </sheetView>
  </sheetViews>
  <sheetFormatPr defaultColWidth="6.859375" defaultRowHeight="12.8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2" width="30.7"/>
    <col collapsed="false" customWidth="true" hidden="false" outlineLevel="0" max="3" min="3" style="2" width="9.7"/>
    <col collapsed="false" customWidth="true" hidden="false" outlineLevel="0" max="4" min="4" style="2" width="35.72"/>
    <col collapsed="false" customWidth="true" hidden="false" outlineLevel="0" max="5" min="5" style="1" width="5.71"/>
    <col collapsed="false" customWidth="true" hidden="false" outlineLevel="0" max="6" min="6" style="2" width="30.7"/>
    <col collapsed="false" customWidth="true" hidden="false" outlineLevel="0" max="7" min="7" style="3" width="9.7"/>
    <col collapsed="false" customWidth="true" hidden="false" outlineLevel="0" max="8" min="8" style="2" width="35.72"/>
    <col collapsed="false" customWidth="false" hidden="true" outlineLevel="0" max="1024" min="9" style="2" width="6.85"/>
  </cols>
  <sheetData>
    <row r="1" s="139" customFormat="true" ht="15.6" hidden="false" customHeight="true" outlineLevel="0" collapsed="false">
      <c r="A1" s="220"/>
      <c r="B1" s="138"/>
      <c r="E1" s="220"/>
      <c r="G1" s="221"/>
      <c r="H1" s="8"/>
    </row>
    <row r="2" s="139" customFormat="true" ht="15.6" hidden="false" customHeight="true" outlineLevel="0" collapsed="false">
      <c r="A2" s="220"/>
      <c r="B2" s="138" t="str">
        <f aca="false">Perustiedot!B2</f>
        <v>Oulun Naisfutis ry</v>
      </c>
      <c r="E2" s="220"/>
      <c r="F2" s="139" t="s">
        <v>0</v>
      </c>
      <c r="G2" s="221"/>
      <c r="H2" s="8" t="s">
        <v>1</v>
      </c>
    </row>
    <row r="3" s="139" customFormat="true" ht="15.6" hidden="false" customHeight="true" outlineLevel="0" collapsed="false">
      <c r="A3" s="220"/>
      <c r="B3" s="138" t="str">
        <f aca="false">"Joukkue: " &amp; Perustiedot!C3</f>
        <v>Joukkue:</v>
      </c>
      <c r="D3" s="222"/>
      <c r="E3" s="220"/>
      <c r="F3" s="141" t="s">
        <v>242</v>
      </c>
      <c r="G3" s="221"/>
      <c r="H3" s="8" t="s">
        <v>3</v>
      </c>
    </row>
    <row r="4" s="139" customFormat="true" ht="15.6" hidden="false" customHeight="true" outlineLevel="0" collapsed="false">
      <c r="A4" s="220"/>
      <c r="B4" s="138" t="str">
        <f aca="false">"Tilinumero: " &amp; Perustiedot!C4</f>
        <v>Tilinumero: </v>
      </c>
      <c r="D4" s="223"/>
      <c r="E4" s="220"/>
      <c r="G4" s="221"/>
      <c r="H4" s="12" t="s">
        <v>4</v>
      </c>
    </row>
    <row r="5" s="139" customFormat="true" ht="15.6" hidden="false" customHeight="true" outlineLevel="0" collapsed="false">
      <c r="A5" s="220"/>
      <c r="E5" s="220"/>
      <c r="G5" s="221"/>
      <c r="H5" s="13"/>
    </row>
    <row r="6" customFormat="false" ht="12.75" hidden="false" customHeight="false" outlineLevel="0" collapsed="false">
      <c r="A6" s="14" t="s">
        <v>5</v>
      </c>
      <c r="B6" s="14"/>
      <c r="C6" s="15" t="s">
        <v>6</v>
      </c>
      <c r="D6" s="16" t="s">
        <v>7</v>
      </c>
      <c r="E6" s="14" t="s">
        <v>139</v>
      </c>
      <c r="F6" s="14"/>
      <c r="G6" s="17" t="str">
        <f aca="false">'11'!G6</f>
        <v>€ ( - )</v>
      </c>
      <c r="H6" s="16" t="s">
        <v>10</v>
      </c>
    </row>
    <row r="7" customFormat="false" ht="12.8" hidden="false" customHeight="false" outlineLevel="0" collapsed="false">
      <c r="A7" s="18" t="n">
        <f aca="false">'11'!A7</f>
        <v>3000</v>
      </c>
      <c r="B7" s="19" t="str">
        <f aca="false">'11'!B7</f>
        <v>Osallistumismaksut</v>
      </c>
      <c r="C7" s="212"/>
      <c r="D7" s="184"/>
      <c r="E7" s="18" t="n">
        <f aca="false">'11'!E7</f>
        <v>3006</v>
      </c>
      <c r="F7" s="22" t="str">
        <f aca="false">'11'!F7</f>
        <v>Seuramaksut hallinnolle</v>
      </c>
      <c r="G7" s="224"/>
      <c r="H7" s="183"/>
    </row>
    <row r="8" customFormat="false" ht="12.8" hidden="false" customHeight="false" outlineLevel="0" collapsed="false">
      <c r="A8" s="18" t="n">
        <f aca="false">'11'!A8</f>
        <v>3002</v>
      </c>
      <c r="B8" s="19" t="str">
        <f aca="false">'11'!B8</f>
        <v>Kausimaksut</v>
      </c>
      <c r="C8" s="212"/>
      <c r="D8" s="184"/>
      <c r="E8" s="185" t="n">
        <f aca="false">'11'!E8</f>
        <v>5201</v>
      </c>
      <c r="F8" s="154" t="str">
        <f aca="false">'11'!F8</f>
        <v>Tuomarit ja toimitsijat (Seuran kautta!)</v>
      </c>
      <c r="G8" s="224"/>
      <c r="H8" s="183"/>
    </row>
    <row r="9" customFormat="false" ht="12.8" hidden="false" customHeight="false" outlineLevel="0" collapsed="false">
      <c r="A9" s="18" t="n">
        <f aca="false">'11'!A9</f>
        <v>3003</v>
      </c>
      <c r="B9" s="19" t="str">
        <f aca="false">'11'!B9</f>
        <v>Omien turnausten tuotot</v>
      </c>
      <c r="C9" s="212"/>
      <c r="D9" s="184"/>
      <c r="E9" s="18" t="n">
        <f aca="false">'11'!E9</f>
        <v>7230</v>
      </c>
      <c r="F9" s="22" t="str">
        <f aca="false">'11'!F9</f>
        <v>Sali- ja kenttävuokrat</v>
      </c>
      <c r="G9" s="224"/>
      <c r="H9" s="183"/>
    </row>
    <row r="10" customFormat="false" ht="12.8" hidden="false" customHeight="false" outlineLevel="0" collapsed="false">
      <c r="A10" s="18" t="n">
        <f aca="false">'11'!A10</f>
        <v>3004</v>
      </c>
      <c r="B10" s="19" t="str">
        <f aca="false">'11'!B10</f>
        <v>Joukkuemaksut</v>
      </c>
      <c r="C10" s="212"/>
      <c r="D10" s="184"/>
      <c r="E10" s="18" t="n">
        <f aca="false">'11'!E10</f>
        <v>7510</v>
      </c>
      <c r="F10" s="22" t="str">
        <f aca="false">'11'!F10</f>
        <v>Autovuokrat</v>
      </c>
      <c r="G10" s="224"/>
      <c r="H10" s="183"/>
    </row>
    <row r="11" customFormat="false" ht="12.8" hidden="false" customHeight="false" outlineLevel="0" collapsed="false">
      <c r="A11" s="18" t="n">
        <f aca="false">'11'!A11</f>
        <v>3099</v>
      </c>
      <c r="B11" s="19" t="str">
        <f aca="false">'11'!B11</f>
        <v>Muut tuotot</v>
      </c>
      <c r="C11" s="212"/>
      <c r="D11" s="184"/>
      <c r="E11" s="18" t="n">
        <f aca="false">'11'!E11</f>
        <v>7290</v>
      </c>
      <c r="F11" s="22" t="str">
        <f aca="false">'11'!F11</f>
        <v>Muut vuokrat</v>
      </c>
      <c r="G11" s="224"/>
      <c r="H11" s="183"/>
    </row>
    <row r="12" customFormat="false" ht="12.8" hidden="false" customHeight="false" outlineLevel="0" collapsed="false">
      <c r="A12" s="18" t="n">
        <f aca="false">'11'!A12</f>
        <v>3006</v>
      </c>
      <c r="B12" s="19" t="str">
        <f aca="false">'11'!B12</f>
        <v>Seuramaksut joukkueet (+/-)</v>
      </c>
      <c r="C12" s="212"/>
      <c r="D12" s="184"/>
      <c r="E12" s="18" t="n">
        <f aca="false">'11'!E12</f>
        <v>7800</v>
      </c>
      <c r="F12" s="22" t="str">
        <f aca="false">'11'!F12</f>
        <v>Matkaliput</v>
      </c>
      <c r="G12" s="224"/>
      <c r="H12" s="183"/>
    </row>
    <row r="13" customFormat="false" ht="12.8" hidden="false" customHeight="false" outlineLevel="0" collapsed="false">
      <c r="A13" s="18" t="n">
        <f aca="false">'11'!A13</f>
        <v>7840</v>
      </c>
      <c r="B13" s="19" t="str">
        <f aca="false">'11'!B13</f>
        <v>Turnausomavastuut</v>
      </c>
      <c r="C13" s="212"/>
      <c r="D13" s="184"/>
      <c r="E13" s="185" t="n">
        <f aca="false">'11'!E13</f>
        <v>7810</v>
      </c>
      <c r="F13" s="154" t="str">
        <f aca="false">'11'!F13</f>
        <v>Päivärahat (Seuran kautta!)</v>
      </c>
      <c r="G13" s="224"/>
      <c r="H13" s="183"/>
    </row>
    <row r="14" customFormat="false" ht="12.8" hidden="false" customHeight="false" outlineLevel="0" collapsed="false">
      <c r="A14" s="18" t="n">
        <f aca="false">'11'!A14</f>
        <v>8474</v>
      </c>
      <c r="B14" s="19" t="str">
        <f aca="false">'11'!B14</f>
        <v>Varusteomavastuut</v>
      </c>
      <c r="C14" s="212"/>
      <c r="D14" s="184"/>
      <c r="E14" s="185" t="n">
        <f aca="false">'11'!E14</f>
        <v>7821</v>
      </c>
      <c r="F14" s="154" t="str">
        <f aca="false">'11'!F14</f>
        <v>Kilometrikorvaukset (Seuran kautta!)</v>
      </c>
      <c r="G14" s="224"/>
      <c r="H14" s="183"/>
    </row>
    <row r="15" customFormat="false" ht="12.8" hidden="false" customHeight="false" outlineLevel="0" collapsed="false">
      <c r="A15" s="18" t="n">
        <f aca="false">'11'!A15</f>
        <v>3099</v>
      </c>
      <c r="B15" s="19" t="str">
        <f aca="false">'11'!B15</f>
        <v>Muut tuotot</v>
      </c>
      <c r="C15" s="212"/>
      <c r="D15" s="184"/>
      <c r="E15" s="18" t="n">
        <f aca="false">'11'!E15</f>
        <v>7830</v>
      </c>
      <c r="F15" s="22" t="str">
        <f aca="false">'11'!F15</f>
        <v>Majoitus- ja ruokailut</v>
      </c>
      <c r="G15" s="224"/>
      <c r="H15" s="183"/>
    </row>
    <row r="16" customFormat="false" ht="12.8" hidden="false" customHeight="false" outlineLevel="0" collapsed="false">
      <c r="A16" s="18" t="n">
        <f aca="false">'11'!A16</f>
        <v>9001</v>
      </c>
      <c r="B16" s="19" t="str">
        <f aca="false">'11'!B16</f>
        <v>Jäsenmaksut</v>
      </c>
      <c r="C16" s="212"/>
      <c r="D16" s="184"/>
      <c r="E16" s="18" t="n">
        <f aca="false">'11'!E16</f>
        <v>7890</v>
      </c>
      <c r="F16" s="22" t="str">
        <f aca="false">'11'!F16</f>
        <v>Muut matkakulut</v>
      </c>
      <c r="G16" s="224"/>
      <c r="H16" s="183"/>
    </row>
    <row r="17" customFormat="false" ht="12.8" hidden="false" customHeight="false" outlineLevel="0" collapsed="false">
      <c r="A17" s="18" t="n">
        <f aca="false">'11'!A17</f>
        <v>9020</v>
      </c>
      <c r="B17" s="19" t="str">
        <f aca="false">'11'!B17</f>
        <v>Ilmoitus ja mainostuotot</v>
      </c>
      <c r="C17" s="212"/>
      <c r="D17" s="184"/>
      <c r="E17" s="18" t="n">
        <v>8375</v>
      </c>
      <c r="F17" s="22" t="s">
        <v>12</v>
      </c>
      <c r="G17" s="150"/>
      <c r="H17" s="184"/>
    </row>
    <row r="18" customFormat="false" ht="12.8" hidden="false" customHeight="false" outlineLevel="0" collapsed="false">
      <c r="A18" s="18" t="n">
        <f aca="false">'11'!A18</f>
        <v>9027</v>
      </c>
      <c r="B18" s="19" t="str">
        <f aca="false">'11'!B18</f>
        <v>Puffettimyynti</v>
      </c>
      <c r="C18" s="212"/>
      <c r="D18" s="184"/>
      <c r="E18" s="18" t="n">
        <f aca="false">'11'!E18</f>
        <v>8380</v>
      </c>
      <c r="F18" s="22" t="str">
        <f aca="false">'11'!F18</f>
        <v>Kuljetuspalvelut</v>
      </c>
      <c r="G18" s="224"/>
      <c r="H18" s="183"/>
    </row>
    <row r="19" customFormat="false" ht="12.8" hidden="false" customHeight="false" outlineLevel="0" collapsed="false">
      <c r="A19" s="18" t="n">
        <f aca="false">'11'!A19</f>
        <v>9028</v>
      </c>
      <c r="B19" s="19" t="str">
        <f aca="false">'11'!B19</f>
        <v>Arpatuotot</v>
      </c>
      <c r="C19" s="212"/>
      <c r="D19" s="184"/>
      <c r="E19" s="18" t="n">
        <f aca="false">'11'!E19</f>
        <v>8385</v>
      </c>
      <c r="F19" s="22" t="str">
        <f aca="false">'11'!F19</f>
        <v>Lajipalvelut</v>
      </c>
      <c r="G19" s="224"/>
      <c r="H19" s="183"/>
    </row>
    <row r="20" customFormat="false" ht="12.8" hidden="false" customHeight="false" outlineLevel="0" collapsed="false">
      <c r="A20" s="18" t="n">
        <f aca="false">'11'!A20</f>
        <v>9030</v>
      </c>
      <c r="B20" s="19" t="str">
        <f aca="false">'11'!B20</f>
        <v>Lahjoitukset</v>
      </c>
      <c r="C20" s="212"/>
      <c r="D20" s="184"/>
      <c r="E20" s="18" t="n">
        <f aca="false">'11'!E20</f>
        <v>8390</v>
      </c>
      <c r="F20" s="22" t="str">
        <f aca="false">'11'!F20</f>
        <v>Koulutuspalvelut</v>
      </c>
      <c r="G20" s="224"/>
      <c r="H20" s="183"/>
    </row>
    <row r="21" customFormat="false" ht="12.8" hidden="false" customHeight="false" outlineLevel="0" collapsed="false">
      <c r="A21" s="18" t="n">
        <f aca="false">'11'!A21</f>
        <v>9040</v>
      </c>
      <c r="B21" s="19" t="str">
        <f aca="false">'11'!B21</f>
        <v>Talkootoiminnan tuotot</v>
      </c>
      <c r="C21" s="212"/>
      <c r="D21" s="184"/>
      <c r="E21" s="18" t="n">
        <f aca="false">'11'!E21</f>
        <v>8410</v>
      </c>
      <c r="F21" s="22" t="str">
        <f aca="false">'11'!F21</f>
        <v>Muut ostetut palvelut</v>
      </c>
      <c r="G21" s="224"/>
      <c r="H21" s="183"/>
    </row>
    <row r="22" customFormat="false" ht="12.8" hidden="false" customHeight="false" outlineLevel="0" collapsed="false">
      <c r="A22" s="18" t="n">
        <f aca="false">'11'!A22</f>
        <v>9045</v>
      </c>
      <c r="B22" s="19" t="str">
        <f aca="false">'11'!B22</f>
        <v>Yhteistyösopimukset</v>
      </c>
      <c r="C22" s="212"/>
      <c r="D22" s="184"/>
      <c r="E22" s="18" t="n">
        <f aca="false">'11'!E22</f>
        <v>7970</v>
      </c>
      <c r="F22" s="22" t="str">
        <f aca="false">'11'!F22</f>
        <v>Kulut omasta tarjoilusta</v>
      </c>
      <c r="G22" s="224"/>
      <c r="H22" s="183"/>
    </row>
    <row r="23" customFormat="false" ht="12.8" hidden="false" customHeight="false" outlineLevel="0" collapsed="false">
      <c r="A23" s="18" t="n">
        <f aca="false">'11'!A23</f>
        <v>9046</v>
      </c>
      <c r="B23" s="19" t="str">
        <f aca="false">'11'!B23</f>
        <v>Myynti 0%</v>
      </c>
      <c r="C23" s="212"/>
      <c r="D23" s="184"/>
      <c r="E23" s="18" t="n">
        <f aca="false">'11'!E23</f>
        <v>8452</v>
      </c>
      <c r="F23" s="22" t="str">
        <f aca="false">'11'!F23</f>
        <v>Muut materiaalikulut</v>
      </c>
      <c r="G23" s="224"/>
      <c r="H23" s="183"/>
    </row>
    <row r="24" customFormat="false" ht="12.8" hidden="false" customHeight="false" outlineLevel="0" collapsed="false">
      <c r="A24" s="18" t="n">
        <f aca="false">'11'!A24</f>
        <v>9047</v>
      </c>
      <c r="B24" s="19" t="str">
        <f aca="false">'11'!B24</f>
        <v>Fanituotemyynti</v>
      </c>
      <c r="C24" s="212"/>
      <c r="D24" s="184"/>
      <c r="E24" s="18" t="n">
        <f aca="false">'11'!E24</f>
        <v>8460</v>
      </c>
      <c r="F24" s="22" t="str">
        <f aca="false">'11'!F24</f>
        <v>Sarjamaksut</v>
      </c>
      <c r="G24" s="224"/>
      <c r="H24" s="183"/>
    </row>
    <row r="25" customFormat="false" ht="12.8" hidden="false" customHeight="false" outlineLevel="0" collapsed="false">
      <c r="A25" s="189" t="n">
        <f aca="false">'11'!A25</f>
        <v>8599</v>
      </c>
      <c r="B25" s="213" t="str">
        <f aca="false">'11'!B25</f>
        <v>Sisäiset siirrot  (+)</v>
      </c>
      <c r="C25" s="212"/>
      <c r="D25" s="184"/>
      <c r="E25" s="18" t="n">
        <f aca="false">'11'!E25</f>
        <v>8454</v>
      </c>
      <c r="F25" s="22" t="str">
        <f aca="false">'11'!F25</f>
        <v>Osanottomaksut koulutus</v>
      </c>
      <c r="G25" s="224"/>
      <c r="H25" s="183"/>
    </row>
    <row r="26" customFormat="false" ht="12.8" hidden="false" customHeight="false" outlineLevel="0" collapsed="false">
      <c r="A26" s="18" t="n">
        <f aca="false">'11'!A26</f>
        <v>1800</v>
      </c>
      <c r="B26" s="19" t="str">
        <f aca="false">'11'!B26</f>
        <v>Siirtosaamiset</v>
      </c>
      <c r="C26" s="212"/>
      <c r="D26" s="184"/>
      <c r="E26" s="18" t="n">
        <f aca="false">'11'!E26</f>
        <v>8453</v>
      </c>
      <c r="F26" s="22" t="str">
        <f aca="false">'11'!F26</f>
        <v>Osanottomaksut turnaukset/leirit</v>
      </c>
      <c r="G26" s="224"/>
      <c r="H26" s="183"/>
    </row>
    <row r="27" customFormat="false" ht="12.8" hidden="false" customHeight="false" outlineLevel="0" collapsed="false">
      <c r="A27" s="25"/>
      <c r="B27" s="26" t="s">
        <v>16</v>
      </c>
      <c r="C27" s="27" t="n">
        <f aca="false">SUM(C7:C26)</f>
        <v>0</v>
      </c>
      <c r="D27" s="89"/>
      <c r="E27" s="18" t="n">
        <f aca="false">'11'!E27</f>
        <v>8464</v>
      </c>
      <c r="F27" s="22" t="str">
        <f aca="false">'11'!F27</f>
        <v>Muut osallistumismaksut</v>
      </c>
      <c r="G27" s="224"/>
      <c r="H27" s="183"/>
    </row>
    <row r="28" customFormat="false" ht="12.8" hidden="false" customHeight="false" outlineLevel="0" collapsed="false">
      <c r="B28" s="28"/>
      <c r="C28" s="29"/>
      <c r="D28" s="89"/>
      <c r="E28" s="18" t="n">
        <f aca="false">'11'!E28</f>
        <v>8470</v>
      </c>
      <c r="F28" s="22" t="str">
        <f aca="false">'11'!F28</f>
        <v>Varusteet ja välineet</v>
      </c>
      <c r="G28" s="224"/>
      <c r="H28" s="183"/>
    </row>
    <row r="29" customFormat="false" ht="12.8" hidden="false" customHeight="false" outlineLevel="0" collapsed="false">
      <c r="C29" s="3"/>
      <c r="D29" s="89"/>
      <c r="E29" s="18" t="n">
        <f aca="false">'11'!E29</f>
        <v>8500</v>
      </c>
      <c r="F29" s="22" t="str">
        <f aca="false">'11'!F29</f>
        <v>Kokous- ja neuvottelukulut</v>
      </c>
      <c r="G29" s="224"/>
      <c r="H29" s="183"/>
    </row>
    <row r="30" customFormat="false" ht="12.8" hidden="false" customHeight="false" outlineLevel="0" collapsed="false">
      <c r="B30" s="19" t="s">
        <v>17</v>
      </c>
      <c r="C30" s="212"/>
      <c r="D30" s="188"/>
      <c r="E30" s="18" t="n">
        <f aca="false">'11'!E30</f>
        <v>8501</v>
      </c>
      <c r="F30" s="22" t="str">
        <f aca="false">'11'!F30</f>
        <v>Postikulut</v>
      </c>
      <c r="G30" s="224"/>
      <c r="H30" s="183"/>
    </row>
    <row r="31" customFormat="false" ht="12.8" hidden="false" customHeight="false" outlineLevel="0" collapsed="false">
      <c r="B31" s="19" t="s">
        <v>18</v>
      </c>
      <c r="C31" s="212"/>
      <c r="D31" s="188"/>
      <c r="E31" s="18" t="n">
        <f aca="false">'11'!E31</f>
        <v>8505</v>
      </c>
      <c r="F31" s="22" t="str">
        <f aca="false">'11'!F31</f>
        <v>Kopionti/toimistotarvikkeet</v>
      </c>
      <c r="G31" s="224"/>
      <c r="H31" s="183"/>
    </row>
    <row r="32" customFormat="false" ht="12.8" hidden="false" customHeight="false" outlineLevel="0" collapsed="false">
      <c r="C32" s="3"/>
      <c r="E32" s="18" t="n">
        <f aca="false">'11'!E32</f>
        <v>8512</v>
      </c>
      <c r="F32" s="22" t="str">
        <f aca="false">'11'!F32</f>
        <v>Palkinnot</v>
      </c>
      <c r="G32" s="224"/>
      <c r="H32" s="183"/>
    </row>
    <row r="33" customFormat="false" ht="12.8" hidden="false" customHeight="false" outlineLevel="0" collapsed="false">
      <c r="B33" s="31" t="s">
        <v>19</v>
      </c>
      <c r="C33" s="163" t="n">
        <f aca="false">'09'!C36</f>
        <v>0</v>
      </c>
      <c r="E33" s="18" t="n">
        <f aca="false">'11'!E33</f>
        <v>8528</v>
      </c>
      <c r="F33" s="22" t="str">
        <f aca="false">'11'!F33</f>
        <v>Omien turnausten kulut</v>
      </c>
      <c r="G33" s="224"/>
      <c r="H33" s="183"/>
    </row>
    <row r="34" customFormat="false" ht="12.8" hidden="false" customHeight="false" outlineLevel="0" collapsed="false">
      <c r="B34" s="31" t="s">
        <v>20</v>
      </c>
      <c r="C34" s="33" t="n">
        <f aca="false">C27+C30</f>
        <v>0</v>
      </c>
      <c r="E34" s="18" t="n">
        <f aca="false">'11'!E34</f>
        <v>8515</v>
      </c>
      <c r="F34" s="22" t="str">
        <f aca="false">'11'!F34</f>
        <v>Pankinkulut</v>
      </c>
      <c r="G34" s="224"/>
      <c r="H34" s="183"/>
    </row>
    <row r="35" customFormat="false" ht="12.8" hidden="false" customHeight="false" outlineLevel="0" collapsed="false">
      <c r="B35" s="31" t="s">
        <v>21</v>
      </c>
      <c r="C35" s="33" t="n">
        <f aca="false">G45+C31</f>
        <v>0</v>
      </c>
      <c r="E35" s="18" t="n">
        <f aca="false">'11'!E35</f>
        <v>8522</v>
      </c>
      <c r="F35" s="22" t="str">
        <f aca="false">'11'!F35</f>
        <v>Siirtomaksut/lisenssit yms.</v>
      </c>
      <c r="G35" s="224"/>
      <c r="H35" s="183"/>
    </row>
    <row r="36" customFormat="false" ht="12.8" hidden="false" customHeight="false" outlineLevel="0" collapsed="false">
      <c r="B36" s="31" t="s">
        <v>22</v>
      </c>
      <c r="C36" s="35" t="n">
        <f aca="false">C33+C34-C35</f>
        <v>0</v>
      </c>
      <c r="E36" s="18" t="n">
        <f aca="false">'11'!E36</f>
        <v>8518</v>
      </c>
      <c r="F36" s="22" t="str">
        <f aca="false">'11'!F36</f>
        <v>Ensiapu-, terveydenhoito</v>
      </c>
      <c r="G36" s="224"/>
      <c r="H36" s="183"/>
    </row>
    <row r="37" customFormat="false" ht="12.8" hidden="false" customHeight="false" outlineLevel="0" collapsed="false">
      <c r="B37" s="36"/>
      <c r="E37" s="18" t="n">
        <f aca="false">'11'!E37</f>
        <v>8513</v>
      </c>
      <c r="F37" s="22" t="str">
        <f aca="false">'11'!F37</f>
        <v>Huomionosoitukset</v>
      </c>
      <c r="G37" s="224"/>
      <c r="H37" s="183"/>
    </row>
    <row r="38" customFormat="false" ht="12.8" hidden="false" customHeight="false" outlineLevel="0" collapsed="false">
      <c r="B38" s="164" t="s">
        <v>23</v>
      </c>
      <c r="C38" s="165"/>
      <c r="E38" s="18" t="n">
        <f aca="false">'11'!E38</f>
        <v>8520</v>
      </c>
      <c r="F38" s="22" t="str">
        <f aca="false">'11'!F38</f>
        <v>Virkistys- ja päättäjäiskulut</v>
      </c>
      <c r="G38" s="224"/>
      <c r="H38" s="183"/>
    </row>
    <row r="39" customFormat="false" ht="12.75" hidden="false" customHeight="true" outlineLevel="0" collapsed="false">
      <c r="B39" s="166" t="s">
        <v>212</v>
      </c>
      <c r="C39" s="167"/>
      <c r="E39" s="189" t="n">
        <f aca="false">'11'!E39</f>
        <v>8599</v>
      </c>
      <c r="F39" s="190" t="str">
        <f aca="false">'11'!F39</f>
        <v>Sisäiset siirrot  (-)</v>
      </c>
      <c r="G39" s="224"/>
      <c r="H39" s="183"/>
    </row>
    <row r="40" customFormat="false" ht="12.75" hidden="false" customHeight="true" outlineLevel="0" collapsed="false">
      <c r="B40" s="168"/>
      <c r="C40" s="169"/>
      <c r="E40" s="18" t="n">
        <f aca="false">'11'!E40</f>
        <v>9067</v>
      </c>
      <c r="F40" s="22" t="str">
        <f aca="false">'11'!F40</f>
        <v>Puffettikulut</v>
      </c>
      <c r="G40" s="224"/>
      <c r="H40" s="183"/>
    </row>
    <row r="41" customFormat="false" ht="12.8" hidden="false" customHeight="false" outlineLevel="0" collapsed="false">
      <c r="B41" s="168"/>
      <c r="C41" s="169"/>
      <c r="D41" s="39"/>
      <c r="E41" s="18" t="n">
        <f aca="false">'11'!E41</f>
        <v>9063</v>
      </c>
      <c r="F41" s="22" t="str">
        <f aca="false">'11'!F41</f>
        <v>Arpajaiskulut</v>
      </c>
      <c r="G41" s="224"/>
      <c r="H41" s="183"/>
    </row>
    <row r="42" customFormat="false" ht="12.8" hidden="false" customHeight="false" outlineLevel="0" collapsed="false">
      <c r="B42" s="170" t="str">
        <f aca="false">Perustiedot!$C$5</f>
        <v>Maya Meikäläinen  RAHON NIMI</v>
      </c>
      <c r="C42" s="169"/>
      <c r="E42" s="18" t="n">
        <f aca="false">'11'!E42</f>
        <v>9065</v>
      </c>
      <c r="F42" s="22" t="str">
        <f aca="false">'11'!F42</f>
        <v>Talkootoiminnan kulut</v>
      </c>
      <c r="G42" s="224"/>
      <c r="H42" s="183"/>
    </row>
    <row r="43" customFormat="false" ht="12.8" hidden="false" customHeight="false" outlineLevel="0" collapsed="false">
      <c r="B43" s="171" t="n">
        <f aca="false">Perustiedot!$C$6</f>
        <v>456789012</v>
      </c>
      <c r="C43" s="169"/>
      <c r="D43" s="39"/>
      <c r="E43" s="18" t="n">
        <f aca="false">'11'!E43</f>
        <v>9056</v>
      </c>
      <c r="F43" s="22" t="str">
        <f aca="false">'11'!F43</f>
        <v>Ostot 0%</v>
      </c>
      <c r="G43" s="224"/>
      <c r="H43" s="183"/>
    </row>
    <row r="44" customFormat="false" ht="12.8" hidden="false" customHeight="false" outlineLevel="0" collapsed="false">
      <c r="B44" s="172" t="str">
        <f aca="false">Perustiedot!$C$7</f>
        <v>00.raho@onssi.fi</v>
      </c>
      <c r="C44" s="173"/>
      <c r="E44" s="18" t="n">
        <f aca="false">'11'!E44</f>
        <v>2951</v>
      </c>
      <c r="F44" s="22" t="str">
        <f aca="false">'11'!F44</f>
        <v>Siirtovelat</v>
      </c>
      <c r="G44" s="224"/>
      <c r="H44" s="183"/>
    </row>
    <row r="45" customFormat="false" ht="12.8" hidden="false" customHeight="false" outlineLevel="0" collapsed="false">
      <c r="E45" s="25"/>
      <c r="F45" s="26" t="s">
        <v>16</v>
      </c>
      <c r="G45" s="157" t="n">
        <f aca="false">SUM(G7:G44)</f>
        <v>0</v>
      </c>
    </row>
    <row r="1048576" customFormat="false" ht="12.75" hidden="false" customHeight="true" outlineLevel="0" collapsed="false"/>
  </sheetData>
  <sheetProtection sheet="true" objects="true" scenarios="true" selectLockedCells="true"/>
  <mergeCells count="3">
    <mergeCell ref="A6:B6"/>
    <mergeCell ref="E6:F6"/>
    <mergeCell ref="B40:B41"/>
  </mergeCells>
  <printOptions headings="false" gridLines="false" gridLinesSet="true" horizontalCentered="false" verticalCentered="false"/>
  <pageMargins left="0.236111111111111" right="0.236111111111111" top="0.590277777777778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J28" activeCellId="0" sqref="J28"/>
    </sheetView>
  </sheetViews>
  <sheetFormatPr defaultColWidth="6.859375" defaultRowHeight="12.8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2" width="30.7"/>
    <col collapsed="false" customWidth="true" hidden="false" outlineLevel="0" max="3" min="3" style="2" width="9.7"/>
    <col collapsed="false" customWidth="true" hidden="false" outlineLevel="0" max="4" min="4" style="2" width="30.7"/>
    <col collapsed="false" customWidth="true" hidden="false" outlineLevel="0" max="5" min="5" style="1" width="5.71"/>
    <col collapsed="false" customWidth="true" hidden="false" outlineLevel="0" max="6" min="6" style="2" width="30.7"/>
    <col collapsed="false" customWidth="true" hidden="false" outlineLevel="0" max="7" min="7" style="3" width="9.7"/>
    <col collapsed="false" customWidth="true" hidden="false" outlineLevel="0" max="8" min="8" style="2" width="30.7"/>
    <col collapsed="false" customWidth="false" hidden="false" outlineLevel="0" max="1024" min="9" style="2" width="6.85"/>
  </cols>
  <sheetData>
    <row r="1" s="226" customFormat="true" ht="15" hidden="false" customHeight="false" outlineLevel="0" collapsed="false">
      <c r="A1" s="4"/>
      <c r="B1" s="5"/>
      <c r="C1" s="6"/>
      <c r="D1" s="6"/>
      <c r="E1" s="4"/>
      <c r="F1" s="6"/>
      <c r="G1" s="7"/>
      <c r="H1" s="8"/>
    </row>
    <row r="2" s="226" customFormat="true" ht="15" hidden="false" customHeight="false" outlineLevel="0" collapsed="false">
      <c r="A2" s="4"/>
      <c r="B2" s="5" t="str">
        <f aca="false">Perustiedot!B2</f>
        <v>Oulun Naisfutis ry</v>
      </c>
      <c r="C2" s="6"/>
      <c r="D2" s="6"/>
      <c r="E2" s="4"/>
      <c r="F2" s="6" t="s">
        <v>243</v>
      </c>
      <c r="G2" s="7"/>
      <c r="H2" s="8" t="s">
        <v>1</v>
      </c>
    </row>
    <row r="3" s="226" customFormat="true" ht="15" hidden="false" customHeight="false" outlineLevel="0" collapsed="false">
      <c r="A3" s="4"/>
      <c r="B3" s="5" t="str">
        <f aca="false">"Joukkue: " &amp; Perustiedot!C3</f>
        <v>Joukkue:</v>
      </c>
      <c r="C3" s="6"/>
      <c r="D3" s="10"/>
      <c r="E3" s="4"/>
      <c r="F3" s="11" t="str">
        <f aca="false">"Tilikausi " &amp; Perustiedot!C9</f>
        <v>Tilikausi 01.01.2023 - 31.12.2023</v>
      </c>
      <c r="G3" s="7"/>
      <c r="H3" s="8" t="s">
        <v>3</v>
      </c>
    </row>
    <row r="4" s="226" customFormat="true" ht="15" hidden="false" customHeight="false" outlineLevel="0" collapsed="false">
      <c r="A4" s="4"/>
      <c r="B4" s="5" t="str">
        <f aca="false">"Tilinumero: " &amp; Perustiedot!C4</f>
        <v>Tilinumero: </v>
      </c>
      <c r="C4" s="6"/>
      <c r="D4" s="11"/>
      <c r="E4" s="4"/>
      <c r="F4" s="6"/>
      <c r="G4" s="7"/>
      <c r="H4" s="12" t="s">
        <v>4</v>
      </c>
    </row>
    <row r="5" s="226" customFormat="true" ht="15" hidden="false" customHeight="false" outlineLevel="0" collapsed="false">
      <c r="A5" s="4"/>
      <c r="B5" s="6"/>
      <c r="C5" s="6"/>
      <c r="D5" s="6"/>
      <c r="E5" s="4"/>
      <c r="F5" s="6"/>
      <c r="G5" s="7"/>
      <c r="H5" s="13"/>
    </row>
    <row r="6" customFormat="false" ht="12.75" hidden="false" customHeight="false" outlineLevel="0" collapsed="false">
      <c r="A6" s="14" t="s">
        <v>5</v>
      </c>
      <c r="B6" s="14"/>
      <c r="C6" s="15" t="s">
        <v>6</v>
      </c>
      <c r="D6" s="16" t="s">
        <v>244</v>
      </c>
      <c r="E6" s="14" t="s">
        <v>139</v>
      </c>
      <c r="F6" s="14"/>
      <c r="G6" s="17" t="s">
        <v>6</v>
      </c>
      <c r="H6" s="16" t="s">
        <v>10</v>
      </c>
    </row>
    <row r="7" customFormat="false" ht="12.75" hidden="false" customHeight="false" outlineLevel="0" collapsed="false">
      <c r="A7" s="18" t="n">
        <f aca="false">'11'!A7</f>
        <v>3000</v>
      </c>
      <c r="B7" s="19" t="str">
        <f aca="false">'11'!B7</f>
        <v>Osallistumismaksut</v>
      </c>
      <c r="C7" s="212" t="n">
        <f aca="false">'11'!C7+'12'!C7+'01'!C7+'02'!C7+'03'!C7+'04'!C7+'05'!C7+'06'!C7+'07'!C7+'08'!C7+'09'!C7+'10'!C7</f>
        <v>0</v>
      </c>
      <c r="D7" s="227"/>
      <c r="E7" s="18" t="n">
        <f aca="false">'11'!E7</f>
        <v>3006</v>
      </c>
      <c r="F7" s="22" t="str">
        <f aca="false">'11'!F7</f>
        <v>Seuramaksut hallinnolle</v>
      </c>
      <c r="G7" s="212" t="n">
        <f aca="false">'11'!G7+'12'!G7+'01'!G7+'02'!G7+'03'!G7+'04'!G7+'05'!G7+'06'!G7+'07'!G7+'08'!G7+'09'!G7+'10'!G7</f>
        <v>0</v>
      </c>
      <c r="H7" s="227"/>
    </row>
    <row r="8" customFormat="false" ht="12.75" hidden="false" customHeight="false" outlineLevel="0" collapsed="false">
      <c r="A8" s="18" t="n">
        <f aca="false">'11'!A8</f>
        <v>3002</v>
      </c>
      <c r="B8" s="19" t="str">
        <f aca="false">'11'!B8</f>
        <v>Kausimaksut</v>
      </c>
      <c r="C8" s="212" t="n">
        <f aca="false">'11'!C8+'12'!C8+'01'!C8+'02'!C8+'03'!C8+'04'!C8+'05'!C8+'06'!C8+'07'!C8+'08'!C8+'09'!C8+'10'!C8</f>
        <v>0</v>
      </c>
      <c r="D8" s="227"/>
      <c r="E8" s="185" t="n">
        <f aca="false">'11'!E8</f>
        <v>5201</v>
      </c>
      <c r="F8" s="154" t="str">
        <f aca="false">'11'!F8</f>
        <v>Tuomarit ja toimitsijat (Seuran kautta!)</v>
      </c>
      <c r="G8" s="212" t="n">
        <f aca="false">'11'!G8+'12'!G8+'01'!G8+'02'!G8+'03'!G8+'04'!G8+'05'!G8+'06'!G8+'07'!G8+'08'!G8+'09'!G8+'10'!G8</f>
        <v>0</v>
      </c>
      <c r="H8" s="227"/>
    </row>
    <row r="9" customFormat="false" ht="12.75" hidden="false" customHeight="false" outlineLevel="0" collapsed="false">
      <c r="A9" s="18" t="n">
        <f aca="false">'11'!A9</f>
        <v>3003</v>
      </c>
      <c r="B9" s="19" t="str">
        <f aca="false">'11'!B9</f>
        <v>Omien turnausten tuotot</v>
      </c>
      <c r="C9" s="212" t="n">
        <f aca="false">'11'!C9+'12'!C9+'01'!C9+'02'!C9+'03'!C9+'04'!C9+'05'!C9+'06'!C9+'07'!C9+'08'!C9+'09'!C9+'10'!C9</f>
        <v>0</v>
      </c>
      <c r="D9" s="227"/>
      <c r="E9" s="18" t="n">
        <f aca="false">'11'!E9</f>
        <v>7230</v>
      </c>
      <c r="F9" s="22" t="str">
        <f aca="false">'11'!F9</f>
        <v>Sali- ja kenttävuokrat</v>
      </c>
      <c r="G9" s="212" t="n">
        <f aca="false">'11'!G9+'12'!G9+'01'!G9+'02'!G9+'03'!G9+'04'!G9+'05'!G9+'06'!G9+'07'!G9+'08'!G9+'09'!G9+'10'!G9</f>
        <v>0</v>
      </c>
      <c r="H9" s="227"/>
    </row>
    <row r="10" customFormat="false" ht="12.75" hidden="false" customHeight="false" outlineLevel="0" collapsed="false">
      <c r="A10" s="18" t="n">
        <f aca="false">'11'!A10</f>
        <v>3004</v>
      </c>
      <c r="B10" s="19" t="str">
        <f aca="false">'11'!B10</f>
        <v>Joukkuemaksut</v>
      </c>
      <c r="C10" s="212" t="n">
        <f aca="false">'11'!C10+'12'!C10+'01'!C10+'02'!C10+'03'!C10+'04'!C10+'05'!C10+'06'!C10+'07'!C10+'08'!C10+'09'!C10+'10'!C10</f>
        <v>0</v>
      </c>
      <c r="D10" s="227"/>
      <c r="E10" s="18" t="n">
        <f aca="false">'11'!E10</f>
        <v>7510</v>
      </c>
      <c r="F10" s="22" t="str">
        <f aca="false">'11'!F10</f>
        <v>Autovuokrat</v>
      </c>
      <c r="G10" s="212" t="n">
        <f aca="false">'11'!G10+'12'!G10+'01'!G10+'02'!G10+'03'!G10+'04'!G10+'05'!G10+'06'!G10+'07'!G10+'08'!G10+'09'!G10+'10'!G10</f>
        <v>0</v>
      </c>
      <c r="H10" s="227"/>
    </row>
    <row r="11" customFormat="false" ht="12.75" hidden="false" customHeight="false" outlineLevel="0" collapsed="false">
      <c r="A11" s="18" t="n">
        <f aca="false">'11'!A11</f>
        <v>3099</v>
      </c>
      <c r="B11" s="19" t="str">
        <f aca="false">'11'!B11</f>
        <v>Muut tuotot</v>
      </c>
      <c r="C11" s="212" t="n">
        <f aca="false">'11'!C11+'12'!C11+'01'!C11+'02'!C11+'03'!C11+'04'!C11+'05'!C11+'06'!C11+'07'!C11+'08'!C11+'09'!C11+'10'!C11</f>
        <v>0</v>
      </c>
      <c r="D11" s="227"/>
      <c r="E11" s="18" t="n">
        <f aca="false">'11'!E11</f>
        <v>7290</v>
      </c>
      <c r="F11" s="22" t="str">
        <f aca="false">'11'!F11</f>
        <v>Muut vuokrat</v>
      </c>
      <c r="G11" s="212" t="n">
        <f aca="false">'11'!G11+'12'!G11+'01'!G11+'02'!G11+'03'!G11+'04'!G11+'05'!G11+'06'!G11+'07'!G11+'08'!G11+'09'!G11+'10'!G11</f>
        <v>0</v>
      </c>
      <c r="H11" s="227"/>
    </row>
    <row r="12" customFormat="false" ht="12.75" hidden="false" customHeight="false" outlineLevel="0" collapsed="false">
      <c r="A12" s="18" t="n">
        <f aca="false">'11'!A12</f>
        <v>3006</v>
      </c>
      <c r="B12" s="19" t="str">
        <f aca="false">'11'!B12</f>
        <v>Seuramaksut joukkueet (+/-)</v>
      </c>
      <c r="C12" s="212" t="n">
        <f aca="false">'11'!C12+'12'!C12+'01'!C12+'02'!C12+'03'!C12+'04'!C12+'05'!C12+'06'!C12+'07'!C12+'08'!C12+'09'!C12+'10'!C12</f>
        <v>0</v>
      </c>
      <c r="D12" s="227"/>
      <c r="E12" s="18" t="n">
        <f aca="false">'11'!E12</f>
        <v>7800</v>
      </c>
      <c r="F12" s="22" t="str">
        <f aca="false">'11'!F12</f>
        <v>Matkaliput</v>
      </c>
      <c r="G12" s="212" t="n">
        <f aca="false">'11'!G12+'12'!G12+'01'!G12+'02'!G12+'03'!G12+'04'!G12+'05'!G12+'06'!G12+'07'!G12+'08'!G12+'09'!G12+'10'!G12</f>
        <v>0</v>
      </c>
      <c r="H12" s="227"/>
    </row>
    <row r="13" customFormat="false" ht="12.75" hidden="false" customHeight="false" outlineLevel="0" collapsed="false">
      <c r="A13" s="18" t="n">
        <f aca="false">'11'!A13</f>
        <v>7840</v>
      </c>
      <c r="B13" s="19" t="str">
        <f aca="false">'11'!B13</f>
        <v>Turnausomavastuut</v>
      </c>
      <c r="C13" s="212" t="n">
        <f aca="false">'11'!C13+'12'!C13+'01'!C13+'02'!C13+'03'!C13+'04'!C13+'05'!C13+'06'!C13+'07'!C13+'08'!C13+'09'!C13+'10'!C13</f>
        <v>0</v>
      </c>
      <c r="D13" s="227"/>
      <c r="E13" s="185" t="n">
        <f aca="false">'11'!E13</f>
        <v>7810</v>
      </c>
      <c r="F13" s="154" t="str">
        <f aca="false">'11'!F13</f>
        <v>Päivärahat (Seuran kautta!)</v>
      </c>
      <c r="G13" s="212" t="n">
        <f aca="false">'11'!G13+'12'!G13+'01'!G13+'02'!G13+'03'!G13+'04'!G13+'05'!G13+'06'!G13+'07'!G13+'08'!G13+'09'!G13+'10'!G13</f>
        <v>0</v>
      </c>
      <c r="H13" s="227"/>
    </row>
    <row r="14" customFormat="false" ht="12.75" hidden="false" customHeight="false" outlineLevel="0" collapsed="false">
      <c r="A14" s="18" t="n">
        <f aca="false">'11'!A14</f>
        <v>8474</v>
      </c>
      <c r="B14" s="19" t="str">
        <f aca="false">'11'!B14</f>
        <v>Varusteomavastuut</v>
      </c>
      <c r="C14" s="212" t="n">
        <f aca="false">'11'!C14+'12'!C14+'01'!C14+'02'!C14+'03'!C14+'04'!C14+'05'!C14+'06'!C14+'07'!C14+'08'!C14+'09'!C14+'10'!C14</f>
        <v>0</v>
      </c>
      <c r="D14" s="227"/>
      <c r="E14" s="185" t="n">
        <f aca="false">'11'!E14</f>
        <v>7821</v>
      </c>
      <c r="F14" s="154" t="str">
        <f aca="false">'11'!F14</f>
        <v>Kilometrikorvaukset (Seuran kautta!)</v>
      </c>
      <c r="G14" s="212" t="n">
        <f aca="false">'11'!G14+'12'!G14+'01'!G14+'02'!G14+'03'!G14+'04'!G14+'05'!G14+'06'!G14+'07'!G14+'08'!G14+'09'!G14+'10'!G14</f>
        <v>0</v>
      </c>
      <c r="H14" s="227"/>
    </row>
    <row r="15" customFormat="false" ht="12.75" hidden="false" customHeight="false" outlineLevel="0" collapsed="false">
      <c r="A15" s="18" t="n">
        <f aca="false">'11'!A15</f>
        <v>3099</v>
      </c>
      <c r="B15" s="19" t="str">
        <f aca="false">'11'!B15</f>
        <v>Muut tuotot</v>
      </c>
      <c r="C15" s="212" t="n">
        <f aca="false">'11'!C15+'12'!C15+'01'!C15+'02'!C15+'03'!C15+'04'!C15+'05'!C15+'06'!C15+'07'!C15+'08'!C15+'09'!C15+'10'!C15</f>
        <v>0</v>
      </c>
      <c r="D15" s="227"/>
      <c r="E15" s="18" t="n">
        <f aca="false">'11'!E15</f>
        <v>7830</v>
      </c>
      <c r="F15" s="22" t="str">
        <f aca="false">'11'!F15</f>
        <v>Majoitus- ja ruokailut</v>
      </c>
      <c r="G15" s="212" t="n">
        <f aca="false">'11'!G15+'12'!G15+'01'!G15+'02'!G15+'03'!G15+'04'!G15+'05'!G15+'06'!G15+'07'!G15+'08'!G15+'09'!G15+'10'!G15</f>
        <v>0</v>
      </c>
      <c r="H15" s="227"/>
    </row>
    <row r="16" customFormat="false" ht="12.75" hidden="false" customHeight="false" outlineLevel="0" collapsed="false">
      <c r="A16" s="18" t="n">
        <f aca="false">'11'!A16</f>
        <v>9001</v>
      </c>
      <c r="B16" s="19" t="str">
        <f aca="false">'11'!B16</f>
        <v>Jäsenmaksut</v>
      </c>
      <c r="C16" s="212" t="n">
        <f aca="false">'11'!C16+'12'!C16+'01'!C16+'02'!C16+'03'!C16+'04'!C16+'05'!C16+'06'!C16+'07'!C16+'08'!C16+'09'!C16+'10'!C16</f>
        <v>0</v>
      </c>
      <c r="D16" s="227"/>
      <c r="E16" s="18" t="n">
        <f aca="false">'11'!E16</f>
        <v>7890</v>
      </c>
      <c r="F16" s="22" t="str">
        <f aca="false">'11'!F16</f>
        <v>Muut matkakulut</v>
      </c>
      <c r="G16" s="212" t="n">
        <f aca="false">'11'!G16+'12'!G16+'01'!G16+'02'!G16+'03'!G16+'04'!G16+'05'!G16+'06'!G16+'07'!G16+'08'!G16+'09'!G16+'10'!G16</f>
        <v>0</v>
      </c>
      <c r="H16" s="227"/>
    </row>
    <row r="17" customFormat="false" ht="12.8" hidden="false" customHeight="false" outlineLevel="0" collapsed="false">
      <c r="A17" s="18" t="n">
        <f aca="false">'11'!A17</f>
        <v>9020</v>
      </c>
      <c r="B17" s="19" t="str">
        <f aca="false">'11'!B17</f>
        <v>Ilmoitus ja mainostuotot</v>
      </c>
      <c r="C17" s="212" t="n">
        <f aca="false">'11'!C17+'12'!C17+'01'!C17+'02'!C17+'03'!C17+'04'!C17+'05'!C17+'06'!C17+'07'!C17+'08'!C17+'09'!C17+'10'!C17</f>
        <v>0</v>
      </c>
      <c r="D17" s="227"/>
      <c r="E17" s="18" t="n">
        <v>8375</v>
      </c>
      <c r="F17" s="22" t="s">
        <v>12</v>
      </c>
      <c r="G17" s="212" t="n">
        <f aca="false">'11'!G17+'12'!G17+'01'!G17+'02'!G17+'03'!G17+'04'!G17+'05'!G17+'06'!G17+'07'!G17+'08'!G17+'09'!G17+'10'!G17</f>
        <v>0</v>
      </c>
      <c r="H17" s="227"/>
    </row>
    <row r="18" customFormat="false" ht="12.8" hidden="false" customHeight="false" outlineLevel="0" collapsed="false">
      <c r="A18" s="18" t="n">
        <f aca="false">'11'!A18</f>
        <v>9027</v>
      </c>
      <c r="B18" s="19" t="str">
        <f aca="false">'11'!B18</f>
        <v>Puffettimyynti</v>
      </c>
      <c r="C18" s="212" t="n">
        <f aca="false">'11'!C18+'12'!C18+'01'!C18+'02'!C18+'03'!C18+'04'!C18+'05'!C18+'06'!C18+'07'!C18+'08'!C18+'09'!C18+'10'!C18</f>
        <v>0</v>
      </c>
      <c r="D18" s="227"/>
      <c r="E18" s="18" t="n">
        <f aca="false">'11'!E18</f>
        <v>8380</v>
      </c>
      <c r="F18" s="22" t="str">
        <f aca="false">'11'!F18</f>
        <v>Kuljetuspalvelut</v>
      </c>
      <c r="G18" s="212" t="n">
        <f aca="false">'11'!G18+'12'!G18+'01'!G18+'02'!G18+'03'!G18+'04'!G18+'05'!G18+'06'!G18+'07'!G18+'08'!G18+'09'!G18+'10'!G18</f>
        <v>0</v>
      </c>
      <c r="H18" s="227"/>
    </row>
    <row r="19" customFormat="false" ht="12.8" hidden="false" customHeight="false" outlineLevel="0" collapsed="false">
      <c r="A19" s="18" t="n">
        <f aca="false">'11'!A19</f>
        <v>9028</v>
      </c>
      <c r="B19" s="19" t="str">
        <f aca="false">'11'!B19</f>
        <v>Arpatuotot</v>
      </c>
      <c r="C19" s="212" t="n">
        <f aca="false">'11'!C19+'12'!C19+'01'!C19+'02'!C19+'03'!C19+'04'!C19+'05'!C19+'06'!C19+'07'!C19+'08'!C19+'09'!C19+'10'!C19</f>
        <v>0</v>
      </c>
      <c r="D19" s="227"/>
      <c r="E19" s="18" t="n">
        <f aca="false">'11'!E19</f>
        <v>8385</v>
      </c>
      <c r="F19" s="22" t="str">
        <f aca="false">'11'!F19</f>
        <v>Lajipalvelut</v>
      </c>
      <c r="G19" s="212" t="n">
        <f aca="false">'11'!G19+'12'!G19+'01'!G19+'02'!G19+'03'!G19+'04'!G19+'05'!G19+'06'!G19+'07'!G19+'08'!G19+'09'!G19+'10'!G19</f>
        <v>0</v>
      </c>
      <c r="H19" s="227"/>
    </row>
    <row r="20" customFormat="false" ht="12.8" hidden="false" customHeight="false" outlineLevel="0" collapsed="false">
      <c r="A20" s="18" t="n">
        <f aca="false">'11'!A20</f>
        <v>9030</v>
      </c>
      <c r="B20" s="19" t="str">
        <f aca="false">'11'!B20</f>
        <v>Lahjoitukset</v>
      </c>
      <c r="C20" s="212" t="n">
        <f aca="false">'11'!C20+'12'!C20+'01'!C20+'02'!C20+'03'!C20+'04'!C20+'05'!C20+'06'!C20+'07'!C20+'08'!C20+'09'!C20+'10'!C20</f>
        <v>0</v>
      </c>
      <c r="D20" s="227"/>
      <c r="E20" s="18" t="n">
        <f aca="false">'11'!E20</f>
        <v>8390</v>
      </c>
      <c r="F20" s="22" t="str">
        <f aca="false">'11'!F20</f>
        <v>Koulutuspalvelut</v>
      </c>
      <c r="G20" s="212" t="n">
        <f aca="false">'11'!G20+'12'!G20+'01'!G20+'02'!G20+'03'!G20+'04'!G20+'05'!G20+'06'!G20+'07'!G20+'08'!G20+'09'!G20+'10'!G20</f>
        <v>0</v>
      </c>
      <c r="H20" s="227"/>
    </row>
    <row r="21" customFormat="false" ht="12.8" hidden="false" customHeight="false" outlineLevel="0" collapsed="false">
      <c r="A21" s="18" t="n">
        <f aca="false">'11'!A21</f>
        <v>9040</v>
      </c>
      <c r="B21" s="19" t="str">
        <f aca="false">'11'!B21</f>
        <v>Talkootoiminnan tuotot</v>
      </c>
      <c r="C21" s="212" t="n">
        <f aca="false">'11'!C21+'12'!C21+'01'!C21+'02'!C21+'03'!C21+'04'!C21+'05'!C21+'06'!C21+'07'!C21+'08'!C21+'09'!C21+'10'!C21</f>
        <v>0</v>
      </c>
      <c r="D21" s="227"/>
      <c r="E21" s="18" t="n">
        <f aca="false">'11'!E21</f>
        <v>8410</v>
      </c>
      <c r="F21" s="22" t="str">
        <f aca="false">'11'!F21</f>
        <v>Muut ostetut palvelut</v>
      </c>
      <c r="G21" s="212" t="n">
        <f aca="false">'11'!G21+'12'!G21+'01'!G21+'02'!G21+'03'!G21+'04'!G21+'05'!G21+'06'!G21+'07'!G21+'08'!G21+'09'!G21+'10'!G21</f>
        <v>0</v>
      </c>
      <c r="H21" s="227"/>
    </row>
    <row r="22" customFormat="false" ht="12.8" hidden="false" customHeight="false" outlineLevel="0" collapsed="false">
      <c r="A22" s="18" t="n">
        <f aca="false">'11'!A22</f>
        <v>9045</v>
      </c>
      <c r="B22" s="19" t="str">
        <f aca="false">'11'!B22</f>
        <v>Yhteistyösopimukset</v>
      </c>
      <c r="C22" s="212" t="n">
        <f aca="false">'11'!C22+'12'!C22+'01'!C22+'02'!C22+'03'!C22+'04'!C22+'05'!C22+'06'!C22+'07'!C22+'08'!C22+'09'!C22+'10'!C22</f>
        <v>0</v>
      </c>
      <c r="D22" s="227"/>
      <c r="E22" s="18" t="n">
        <f aca="false">'11'!E22</f>
        <v>7970</v>
      </c>
      <c r="F22" s="22" t="str">
        <f aca="false">'11'!F22</f>
        <v>Kulut omasta tarjoilusta</v>
      </c>
      <c r="G22" s="212" t="n">
        <f aca="false">'11'!G22+'12'!G22+'01'!G22+'02'!G22+'03'!G22+'04'!G22+'05'!G22+'06'!G22+'07'!G22+'08'!G22+'09'!G22+'10'!G22</f>
        <v>0</v>
      </c>
      <c r="H22" s="227"/>
    </row>
    <row r="23" customFormat="false" ht="12.8" hidden="false" customHeight="false" outlineLevel="0" collapsed="false">
      <c r="A23" s="18" t="n">
        <f aca="false">'11'!A23</f>
        <v>9046</v>
      </c>
      <c r="B23" s="19" t="str">
        <f aca="false">'11'!B23</f>
        <v>Myynti 0%</v>
      </c>
      <c r="C23" s="212" t="n">
        <f aca="false">'11'!C23+'12'!C23+'01'!C23+'02'!C23+'03'!C23+'04'!C23+'05'!C23+'06'!C23+'07'!C23+'08'!C23+'09'!C23+'10'!C23</f>
        <v>0</v>
      </c>
      <c r="D23" s="227"/>
      <c r="E23" s="18" t="n">
        <f aca="false">'11'!E23</f>
        <v>8452</v>
      </c>
      <c r="F23" s="22" t="str">
        <f aca="false">'11'!F23</f>
        <v>Muut materiaalikulut</v>
      </c>
      <c r="G23" s="212" t="n">
        <f aca="false">'11'!G23+'12'!G23+'01'!G23+'02'!G23+'03'!G23+'04'!G23+'05'!G23+'06'!G23+'07'!G23+'08'!G23+'09'!G23+'10'!G23</f>
        <v>0</v>
      </c>
      <c r="H23" s="227"/>
    </row>
    <row r="24" customFormat="false" ht="12.8" hidden="false" customHeight="false" outlineLevel="0" collapsed="false">
      <c r="A24" s="18" t="n">
        <f aca="false">'11'!A24</f>
        <v>9047</v>
      </c>
      <c r="B24" s="19" t="str">
        <f aca="false">'11'!B24</f>
        <v>Fanituotemyynti</v>
      </c>
      <c r="C24" s="212" t="n">
        <f aca="false">'11'!C24+'12'!C24+'01'!C24+'02'!C24+'03'!C24+'04'!C24+'05'!C24+'06'!C24+'07'!C24+'08'!C24+'09'!C24+'10'!C24</f>
        <v>0</v>
      </c>
      <c r="D24" s="227"/>
      <c r="E24" s="18" t="n">
        <f aca="false">'11'!E24</f>
        <v>8460</v>
      </c>
      <c r="F24" s="22" t="str">
        <f aca="false">'11'!F24</f>
        <v>Sarjamaksut</v>
      </c>
      <c r="G24" s="212" t="n">
        <f aca="false">'11'!G24+'12'!G24+'01'!G24+'02'!G24+'03'!G24+'04'!G24+'05'!G24+'06'!G24+'07'!G24+'08'!G24+'09'!G24+'10'!G24</f>
        <v>0</v>
      </c>
      <c r="H24" s="227"/>
    </row>
    <row r="25" customFormat="false" ht="12.8" hidden="false" customHeight="false" outlineLevel="0" collapsed="false">
      <c r="A25" s="228" t="n">
        <f aca="false">'11'!A25</f>
        <v>8599</v>
      </c>
      <c r="B25" s="229" t="str">
        <f aca="false">'11'!B25</f>
        <v>Sisäiset siirrot  (+)</v>
      </c>
      <c r="C25" s="212" t="n">
        <f aca="false">'11'!C25+'12'!C25+'01'!C25+'02'!C25+'03'!C25+'04'!C25+'05'!C25+'06'!C25+'07'!C25+'08'!C25+'09'!C25+'10'!C25</f>
        <v>0</v>
      </c>
      <c r="D25" s="227"/>
      <c r="E25" s="18" t="n">
        <f aca="false">'11'!E25</f>
        <v>8454</v>
      </c>
      <c r="F25" s="22" t="str">
        <f aca="false">'11'!F25</f>
        <v>Osanottomaksut koulutus</v>
      </c>
      <c r="G25" s="212" t="n">
        <f aca="false">'11'!G25+'12'!G25+'01'!G25+'02'!G25+'03'!G25+'04'!G25+'05'!G25+'06'!G25+'07'!G25+'08'!G25+'09'!G25+'10'!G25</f>
        <v>0</v>
      </c>
      <c r="H25" s="227"/>
    </row>
    <row r="26" customFormat="false" ht="12.8" hidden="false" customHeight="false" outlineLevel="0" collapsed="false">
      <c r="A26" s="18" t="n">
        <f aca="false">'11'!A26</f>
        <v>1800</v>
      </c>
      <c r="B26" s="19" t="str">
        <f aca="false">'11'!B26</f>
        <v>Siirtosaamiset</v>
      </c>
      <c r="C26" s="212" t="n">
        <f aca="false">'11'!C26+'12'!C26+'01'!C26+'02'!C26+'03'!C26+'04'!C26+'05'!C26+'06'!C26+'07'!C26+'08'!C26+'09'!C26+'10'!C26</f>
        <v>0</v>
      </c>
      <c r="D26" s="227"/>
      <c r="E26" s="18" t="n">
        <f aca="false">'11'!E26</f>
        <v>8453</v>
      </c>
      <c r="F26" s="22" t="str">
        <f aca="false">'11'!F26</f>
        <v>Osanottomaksut turnaukset/leirit</v>
      </c>
      <c r="G26" s="212" t="n">
        <f aca="false">'11'!G26+'12'!G26+'01'!G26+'02'!G26+'03'!G26+'04'!G26+'05'!G26+'06'!G26+'07'!G26+'08'!G26+'09'!G26+'10'!G26</f>
        <v>0</v>
      </c>
      <c r="H26" s="227"/>
    </row>
    <row r="27" customFormat="false" ht="12.8" hidden="false" customHeight="false" outlineLevel="0" collapsed="false">
      <c r="A27" s="25"/>
      <c r="B27" s="26" t="s">
        <v>16</v>
      </c>
      <c r="C27" s="27" t="n">
        <f aca="false">SUM(C7:C26)</f>
        <v>0</v>
      </c>
      <c r="E27" s="18" t="n">
        <f aca="false">'11'!E27</f>
        <v>8464</v>
      </c>
      <c r="F27" s="22" t="str">
        <f aca="false">'11'!F27</f>
        <v>Muut osallistumismaksut</v>
      </c>
      <c r="G27" s="212" t="n">
        <f aca="false">'11'!G27+'12'!G27+'01'!G27+'02'!G27+'03'!G27+'04'!G27+'05'!G27+'06'!G27+'07'!G27+'08'!G27+'09'!G27+'10'!G27</f>
        <v>0</v>
      </c>
      <c r="H27" s="227"/>
    </row>
    <row r="28" customFormat="false" ht="12.8" hidden="false" customHeight="false" outlineLevel="0" collapsed="false">
      <c r="B28" s="28"/>
      <c r="C28" s="29"/>
      <c r="E28" s="18" t="n">
        <f aca="false">'11'!E28</f>
        <v>8470</v>
      </c>
      <c r="F28" s="22" t="str">
        <f aca="false">'11'!F28</f>
        <v>Varusteet ja välineet</v>
      </c>
      <c r="G28" s="212" t="n">
        <f aca="false">'11'!G28+'12'!G28+'01'!G28+'02'!G28+'03'!G28+'04'!G28+'05'!G28+'06'!G28+'07'!G28+'08'!G28+'09'!G28+'10'!G28</f>
        <v>0</v>
      </c>
      <c r="H28" s="227"/>
    </row>
    <row r="29" customFormat="false" ht="12.8" hidden="false" customHeight="false" outlineLevel="0" collapsed="false">
      <c r="C29" s="3"/>
      <c r="E29" s="18" t="n">
        <f aca="false">'11'!E29</f>
        <v>8500</v>
      </c>
      <c r="F29" s="22" t="str">
        <f aca="false">'11'!F29</f>
        <v>Kokous- ja neuvottelukulut</v>
      </c>
      <c r="G29" s="212" t="n">
        <f aca="false">'11'!G29+'12'!G29+'01'!G29+'02'!G29+'03'!G29+'04'!G29+'05'!G29+'06'!G29+'07'!G29+'08'!G29+'09'!G29+'10'!G29</f>
        <v>0</v>
      </c>
      <c r="H29" s="227"/>
    </row>
    <row r="30" customFormat="false" ht="12.8" hidden="false" customHeight="false" outlineLevel="0" collapsed="false">
      <c r="B30" s="19" t="s">
        <v>245</v>
      </c>
      <c r="C30" s="212" t="n">
        <f aca="false">'11'!C30+'12'!C30+'01'!C30+'02'!C30+'03'!C30+'04'!C30+'05'!C30+'06'!C30+'07'!C30+'08'!C30+'09'!C30+'10'!C30</f>
        <v>0</v>
      </c>
      <c r="D30" s="230"/>
      <c r="E30" s="18" t="n">
        <f aca="false">'11'!E30</f>
        <v>8501</v>
      </c>
      <c r="F30" s="22" t="str">
        <f aca="false">'11'!F30</f>
        <v>Postikulut</v>
      </c>
      <c r="G30" s="212" t="n">
        <f aca="false">'11'!G30+'12'!G30+'01'!G30+'02'!G30+'03'!G30+'04'!G30+'05'!G30+'06'!G30+'07'!G30+'08'!G30+'09'!G30+'10'!G30</f>
        <v>0</v>
      </c>
      <c r="H30" s="227"/>
    </row>
    <row r="31" customFormat="false" ht="12.8" hidden="false" customHeight="false" outlineLevel="0" collapsed="false">
      <c r="B31" s="19" t="s">
        <v>246</v>
      </c>
      <c r="C31" s="212" t="n">
        <f aca="false">'11'!C31+'12'!C31+'01'!C31+'02'!C31+'03'!C31+'04'!C31+'05'!C31+'06'!C31+'07'!C31+'08'!C31+'09'!C31+'10'!C31</f>
        <v>0</v>
      </c>
      <c r="D31" s="230"/>
      <c r="E31" s="18" t="n">
        <f aca="false">'11'!E31</f>
        <v>8505</v>
      </c>
      <c r="F31" s="22" t="str">
        <f aca="false">'11'!F31</f>
        <v>Kopionti/toimistotarvikkeet</v>
      </c>
      <c r="G31" s="212" t="n">
        <f aca="false">'11'!G31+'12'!G31+'01'!G31+'02'!G31+'03'!G31+'04'!G31+'05'!G31+'06'!G31+'07'!G31+'08'!G31+'09'!G31+'10'!G31</f>
        <v>0</v>
      </c>
      <c r="H31" s="227"/>
    </row>
    <row r="32" customFormat="false" ht="12.8" hidden="false" customHeight="false" outlineLevel="0" collapsed="false">
      <c r="C32" s="3"/>
      <c r="E32" s="18" t="n">
        <f aca="false">'11'!E32</f>
        <v>8512</v>
      </c>
      <c r="F32" s="22" t="str">
        <f aca="false">'11'!F32</f>
        <v>Palkinnot</v>
      </c>
      <c r="G32" s="212" t="n">
        <f aca="false">'11'!G32+'12'!G32+'01'!G32+'02'!G32+'03'!G32+'04'!G32+'05'!G32+'06'!G32+'07'!G32+'08'!G32+'09'!G32+'10'!G32</f>
        <v>0</v>
      </c>
      <c r="H32" s="227"/>
    </row>
    <row r="33" customFormat="false" ht="12.8" hidden="false" customHeight="false" outlineLevel="0" collapsed="false">
      <c r="B33" s="31" t="s">
        <v>19</v>
      </c>
      <c r="C33" s="231" t="n">
        <f aca="false">'11'!C33</f>
        <v>0</v>
      </c>
      <c r="E33" s="18" t="n">
        <f aca="false">'11'!E33</f>
        <v>8528</v>
      </c>
      <c r="F33" s="22" t="str">
        <f aca="false">'11'!F33</f>
        <v>Omien turnausten kulut</v>
      </c>
      <c r="G33" s="212" t="n">
        <f aca="false">'11'!G33+'12'!G33+'01'!G33+'02'!G33+'03'!G33+'04'!G33+'05'!G33+'06'!G33+'07'!G33+'08'!G33+'09'!G33+'10'!G33</f>
        <v>0</v>
      </c>
      <c r="H33" s="227"/>
    </row>
    <row r="34" customFormat="false" ht="12.8" hidden="false" customHeight="false" outlineLevel="0" collapsed="false">
      <c r="B34" s="31" t="s">
        <v>20</v>
      </c>
      <c r="C34" s="33" t="n">
        <f aca="false">C27+C30</f>
        <v>0</v>
      </c>
      <c r="E34" s="18" t="n">
        <f aca="false">'11'!E34</f>
        <v>8515</v>
      </c>
      <c r="F34" s="22" t="str">
        <f aca="false">'11'!F34</f>
        <v>Pankinkulut</v>
      </c>
      <c r="G34" s="212" t="n">
        <f aca="false">'11'!G34+'12'!G34+'01'!G34+'02'!G34+'03'!G34+'04'!G34+'05'!G34+'06'!G34+'07'!G34+'08'!G34+'09'!G34+'10'!G34</f>
        <v>0</v>
      </c>
      <c r="H34" s="227"/>
    </row>
    <row r="35" customFormat="false" ht="12.8" hidden="false" customHeight="false" outlineLevel="0" collapsed="false">
      <c r="B35" s="31" t="s">
        <v>21</v>
      </c>
      <c r="C35" s="34" t="n">
        <f aca="false">G45+C31</f>
        <v>0</v>
      </c>
      <c r="E35" s="18" t="n">
        <f aca="false">'11'!E35</f>
        <v>8522</v>
      </c>
      <c r="F35" s="22" t="str">
        <f aca="false">'11'!F35</f>
        <v>Siirtomaksut/lisenssit yms.</v>
      </c>
      <c r="G35" s="212" t="n">
        <f aca="false">'11'!G35+'12'!G35+'01'!G35+'02'!G35+'03'!G35+'04'!G35+'05'!G35+'06'!G35+'07'!G35+'08'!G35+'09'!G35+'10'!G35</f>
        <v>0</v>
      </c>
      <c r="H35" s="227"/>
    </row>
    <row r="36" customFormat="false" ht="12.8" hidden="false" customHeight="false" outlineLevel="0" collapsed="false">
      <c r="B36" s="31" t="s">
        <v>22</v>
      </c>
      <c r="C36" s="35" t="n">
        <f aca="false">C33+C34-C35</f>
        <v>0</v>
      </c>
      <c r="E36" s="18" t="n">
        <f aca="false">'11'!E36</f>
        <v>8518</v>
      </c>
      <c r="F36" s="22" t="str">
        <f aca="false">'11'!F36</f>
        <v>Ensiapu-, terveydenhoito</v>
      </c>
      <c r="G36" s="212" t="n">
        <f aca="false">'11'!G36+'12'!G36+'01'!G36+'02'!G36+'03'!G36+'04'!G36+'05'!G36+'06'!G36+'07'!G36+'08'!G36+'09'!G36+'10'!G36</f>
        <v>0</v>
      </c>
      <c r="H36" s="227"/>
    </row>
    <row r="37" customFormat="false" ht="12.8" hidden="false" customHeight="false" outlineLevel="0" collapsed="false">
      <c r="B37" s="36"/>
      <c r="E37" s="18" t="n">
        <f aca="false">'11'!E37</f>
        <v>8513</v>
      </c>
      <c r="F37" s="22" t="str">
        <f aca="false">'11'!F37</f>
        <v>Huomionosoitukset</v>
      </c>
      <c r="G37" s="212" t="n">
        <f aca="false">'11'!G37+'12'!G37+'01'!G37+'02'!G37+'03'!G37+'04'!G37+'05'!G37+'06'!G37+'07'!G37+'08'!G37+'09'!G37+'10'!G37</f>
        <v>0</v>
      </c>
      <c r="H37" s="227"/>
    </row>
    <row r="38" customFormat="false" ht="12.8" hidden="false" customHeight="false" outlineLevel="0" collapsed="false">
      <c r="B38" s="37" t="s">
        <v>23</v>
      </c>
      <c r="E38" s="18" t="n">
        <f aca="false">'11'!E38</f>
        <v>8520</v>
      </c>
      <c r="F38" s="22" t="str">
        <f aca="false">'11'!F38</f>
        <v>Virkistys- ja päättäjäiskulut</v>
      </c>
      <c r="G38" s="212" t="n">
        <f aca="false">'11'!G38+'12'!G38+'01'!G38+'02'!G38+'03'!G38+'04'!G38+'05'!G38+'06'!G38+'07'!G38+'08'!G38+'09'!G38+'10'!G38</f>
        <v>0</v>
      </c>
      <c r="H38" s="227"/>
    </row>
    <row r="39" customFormat="false" ht="12.75" hidden="false" customHeight="true" outlineLevel="0" collapsed="false">
      <c r="B39" s="37"/>
      <c r="E39" s="228" t="n">
        <f aca="false">'11'!E39</f>
        <v>8599</v>
      </c>
      <c r="F39" s="232" t="str">
        <f aca="false">'11'!F39</f>
        <v>Sisäiset siirrot  (-)</v>
      </c>
      <c r="G39" s="212" t="n">
        <f aca="false">'11'!G39+'12'!G39+'01'!G39+'02'!G39+'03'!G39+'04'!G39+'05'!G39+'06'!G39+'07'!G39+'08'!G39+'09'!G39+'10'!G39</f>
        <v>0</v>
      </c>
      <c r="H39" s="227"/>
    </row>
    <row r="40" customFormat="false" ht="12.75" hidden="false" customHeight="true" outlineLevel="0" collapsed="false">
      <c r="B40" s="38"/>
      <c r="E40" s="18" t="n">
        <f aca="false">'11'!E40</f>
        <v>9067</v>
      </c>
      <c r="F40" s="22" t="str">
        <f aca="false">'11'!F40</f>
        <v>Puffettikulut</v>
      </c>
      <c r="G40" s="212" t="n">
        <f aca="false">'11'!G40+'12'!G40+'01'!G40+'02'!G40+'03'!G40+'04'!G40+'05'!G40+'06'!G40+'07'!G40+'08'!G40+'09'!G40+'10'!G40</f>
        <v>0</v>
      </c>
      <c r="H40" s="227"/>
    </row>
    <row r="41" customFormat="false" ht="12.8" hidden="false" customHeight="false" outlineLevel="0" collapsed="false">
      <c r="B41" s="38"/>
      <c r="D41" s="39"/>
      <c r="E41" s="18" t="n">
        <f aca="false">'11'!E41</f>
        <v>9063</v>
      </c>
      <c r="F41" s="22" t="str">
        <f aca="false">'11'!F41</f>
        <v>Arpajaiskulut</v>
      </c>
      <c r="G41" s="212" t="n">
        <f aca="false">'11'!G41+'12'!G41+'01'!G41+'02'!G41+'03'!G41+'04'!G41+'05'!G41+'06'!G41+'07'!G41+'08'!G41+'09'!G41+'10'!G41</f>
        <v>0</v>
      </c>
      <c r="H41" s="227"/>
    </row>
    <row r="42" customFormat="false" ht="12.8" hidden="false" customHeight="false" outlineLevel="0" collapsed="false">
      <c r="B42" s="94" t="str">
        <f aca="false">Perustiedot!$C$5</f>
        <v>Maya Meikäläinen  RAHON NIMI</v>
      </c>
      <c r="E42" s="18" t="n">
        <f aca="false">'11'!E42</f>
        <v>9065</v>
      </c>
      <c r="F42" s="22" t="str">
        <f aca="false">'11'!F42</f>
        <v>Talkootoiminnan kulut</v>
      </c>
      <c r="G42" s="212" t="n">
        <f aca="false">'11'!G42+'12'!G42+'01'!G42+'02'!G42+'03'!G42+'04'!G42+'05'!G42+'06'!G42+'07'!G42+'08'!G42+'09'!G42+'10'!G42</f>
        <v>0</v>
      </c>
      <c r="H42" s="227"/>
    </row>
    <row r="43" customFormat="false" ht="12.8" hidden="false" customHeight="false" outlineLevel="0" collapsed="false">
      <c r="B43" s="2" t="n">
        <f aca="false">Perustiedot!$C$6</f>
        <v>456789012</v>
      </c>
      <c r="D43" s="39"/>
      <c r="E43" s="18" t="n">
        <f aca="false">'11'!E43</f>
        <v>9056</v>
      </c>
      <c r="F43" s="22" t="str">
        <f aca="false">'11'!F43</f>
        <v>Ostot 0%</v>
      </c>
      <c r="G43" s="212" t="n">
        <f aca="false">'11'!G43+'12'!G43+'01'!G43+'02'!G43+'03'!G43+'04'!G43+'05'!G43+'06'!G43+'07'!G43+'08'!G43+'09'!G43+'10'!G43</f>
        <v>0</v>
      </c>
      <c r="H43" s="227"/>
    </row>
    <row r="44" customFormat="false" ht="12.8" hidden="false" customHeight="false" outlineLevel="0" collapsed="false">
      <c r="B44" s="94" t="str">
        <f aca="false">Perustiedot!$C$7</f>
        <v>00.raho@onssi.fi</v>
      </c>
      <c r="E44" s="18" t="n">
        <f aca="false">'11'!E44</f>
        <v>2951</v>
      </c>
      <c r="F44" s="22" t="str">
        <f aca="false">'11'!F44</f>
        <v>Siirtovelat</v>
      </c>
      <c r="G44" s="212" t="n">
        <f aca="false">'11'!G44+'12'!G44+'01'!G44+'02'!G44+'03'!G44+'04'!G44+'05'!G44+'06'!G44+'07'!G44+'08'!G44+'09'!G44+'10'!G44</f>
        <v>0</v>
      </c>
      <c r="H44" s="227"/>
    </row>
    <row r="45" customFormat="false" ht="12.8" hidden="false" customHeight="false" outlineLevel="0" collapsed="false">
      <c r="E45" s="25"/>
      <c r="F45" s="26" t="s">
        <v>16</v>
      </c>
      <c r="G45" s="27" t="n">
        <f aca="false">SUM(G7:G44)</f>
        <v>0</v>
      </c>
    </row>
    <row r="1048576" customFormat="false" ht="12.75" hidden="false" customHeight="true" outlineLevel="0" collapsed="false"/>
  </sheetData>
  <sheetProtection sheet="true" objects="true" scenarios="true" selectLockedCells="true" selectUnlockedCells="true"/>
  <mergeCells count="3">
    <mergeCell ref="A6:B6"/>
    <mergeCell ref="E6:F6"/>
    <mergeCell ref="B40:B41"/>
  </mergeCells>
  <printOptions headings="false" gridLines="false" gridLinesSet="true" horizontalCentered="false" verticalCentered="false"/>
  <pageMargins left="0.236111111111111" right="0.236111111111111" top="0.590277777777778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37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A1" activeCellId="0" sqref="A1"/>
    </sheetView>
  </sheetViews>
  <sheetFormatPr defaultColWidth="8.76953125" defaultRowHeight="15" zeroHeight="false" outlineLevelRow="0" outlineLevelCol="0"/>
  <cols>
    <col collapsed="false" customWidth="true" hidden="false" outlineLevel="0" max="1" min="1" style="78" width="17.28"/>
  </cols>
  <sheetData>
    <row r="1" customFormat="false" ht="15" hidden="false" customHeight="false" outlineLevel="0" collapsed="false">
      <c r="A1" s="233" t="s">
        <v>247</v>
      </c>
      <c r="B1" s="233"/>
      <c r="C1" s="233"/>
      <c r="D1" s="233"/>
      <c r="E1" s="233"/>
      <c r="G1" s="234" t="s">
        <v>248</v>
      </c>
      <c r="H1" s="235"/>
      <c r="I1" s="235"/>
      <c r="J1" s="50" t="s">
        <v>128</v>
      </c>
    </row>
    <row r="2" customFormat="false" ht="15" hidden="false" customHeight="false" outlineLevel="0" collapsed="false">
      <c r="A2" s="233"/>
      <c r="B2" s="233"/>
      <c r="C2" s="233"/>
      <c r="D2" s="233"/>
      <c r="E2" s="233"/>
      <c r="F2" s="236"/>
    </row>
    <row r="3" customFormat="false" ht="15" hidden="false" customHeight="false" outlineLevel="0" collapsed="false">
      <c r="A3" s="233"/>
      <c r="B3" s="233"/>
      <c r="C3" s="233"/>
      <c r="D3" s="233"/>
      <c r="E3" s="233"/>
      <c r="G3" s="238" t="s">
        <v>249</v>
      </c>
      <c r="H3" s="235"/>
      <c r="I3" s="235"/>
    </row>
    <row r="4" customFormat="false" ht="26.25" hidden="false" customHeight="false" outlineLevel="0" collapsed="false">
      <c r="A4" s="239"/>
      <c r="B4" s="239"/>
      <c r="C4" s="239"/>
      <c r="D4" s="239"/>
      <c r="E4" s="239"/>
      <c r="G4" s="238"/>
    </row>
    <row r="5" customFormat="false" ht="26.25" hidden="false" customHeight="false" outlineLevel="0" collapsed="false">
      <c r="A5" s="240"/>
      <c r="B5" s="240"/>
      <c r="C5" s="240"/>
      <c r="D5" s="240"/>
    </row>
    <row r="6" customFormat="false" ht="20.1" hidden="false" customHeight="true" outlineLevel="0" collapsed="false">
      <c r="A6" s="241" t="s">
        <v>250</v>
      </c>
      <c r="B6" s="242"/>
      <c r="C6" s="242"/>
      <c r="D6" s="242"/>
      <c r="E6" s="242"/>
      <c r="F6" s="242"/>
      <c r="G6" s="242"/>
      <c r="H6" s="242"/>
      <c r="I6" s="242"/>
    </row>
    <row r="7" customFormat="false" ht="20.1" hidden="false" customHeight="true" outlineLevel="0" collapsed="false">
      <c r="A7" s="243" t="s">
        <v>251</v>
      </c>
      <c r="B7" s="242"/>
      <c r="C7" s="242"/>
      <c r="D7" s="242"/>
      <c r="E7" s="242"/>
      <c r="F7" s="242"/>
      <c r="G7" s="242"/>
      <c r="H7" s="242"/>
      <c r="I7" s="242"/>
    </row>
    <row r="8" customFormat="false" ht="20.1" hidden="false" customHeight="true" outlineLevel="0" collapsed="false">
      <c r="A8" s="243" t="s">
        <v>252</v>
      </c>
      <c r="B8" s="242"/>
      <c r="C8" s="242"/>
      <c r="D8" s="242"/>
      <c r="E8" s="242"/>
      <c r="F8" s="242"/>
      <c r="G8" s="242"/>
      <c r="H8" s="242"/>
      <c r="I8" s="242"/>
    </row>
    <row r="9" customFormat="false" ht="20.1" hidden="false" customHeight="true" outlineLevel="0" collapsed="false">
      <c r="A9" s="243" t="s">
        <v>253</v>
      </c>
      <c r="B9" s="242"/>
      <c r="C9" s="242"/>
      <c r="D9" s="242"/>
      <c r="E9" s="242"/>
      <c r="F9" s="242"/>
      <c r="G9" s="242"/>
      <c r="H9" s="242"/>
      <c r="I9" s="242"/>
    </row>
    <row r="10" customFormat="false" ht="20.1" hidden="false" customHeight="true" outlineLevel="0" collapsed="false">
      <c r="A10" s="244"/>
      <c r="B10" s="245"/>
      <c r="C10" s="245"/>
      <c r="D10" s="245"/>
      <c r="E10" s="245"/>
      <c r="F10" s="245"/>
      <c r="G10" s="245"/>
      <c r="H10" s="245"/>
      <c r="I10" s="245"/>
    </row>
    <row r="11" customFormat="false" ht="15" hidden="false" customHeight="false" outlineLevel="0" collapsed="false">
      <c r="A11" s="246"/>
      <c r="B11" s="247"/>
      <c r="C11" s="247"/>
      <c r="D11" s="247"/>
      <c r="E11" s="247"/>
      <c r="F11" s="247"/>
      <c r="G11" s="247"/>
      <c r="H11" s="248"/>
      <c r="I11" s="43"/>
    </row>
    <row r="12" customFormat="false" ht="15" hidden="false" customHeight="false" outlineLevel="0" collapsed="false">
      <c r="A12" s="249" t="s">
        <v>254</v>
      </c>
      <c r="B12" s="250" t="s">
        <v>255</v>
      </c>
      <c r="C12" s="243" t="s">
        <v>256</v>
      </c>
      <c r="D12" s="243"/>
      <c r="E12" s="243"/>
      <c r="F12" s="251"/>
      <c r="G12" s="250" t="s">
        <v>257</v>
      </c>
      <c r="H12" s="250" t="s">
        <v>258</v>
      </c>
      <c r="I12" s="250" t="s">
        <v>259</v>
      </c>
    </row>
    <row r="13" customFormat="false" ht="20.1" hidden="false" customHeight="true" outlineLevel="0" collapsed="false">
      <c r="A13" s="252" t="n">
        <v>1</v>
      </c>
      <c r="B13" s="253"/>
      <c r="C13" s="254"/>
      <c r="D13" s="254"/>
      <c r="E13" s="254"/>
      <c r="F13" s="254"/>
      <c r="G13" s="255"/>
      <c r="H13" s="256"/>
      <c r="I13" s="257"/>
    </row>
    <row r="14" customFormat="false" ht="20.1" hidden="false" customHeight="true" outlineLevel="0" collapsed="false">
      <c r="A14" s="252" t="n">
        <v>2</v>
      </c>
      <c r="B14" s="258"/>
      <c r="C14" s="254"/>
      <c r="D14" s="254"/>
      <c r="E14" s="254"/>
      <c r="F14" s="254"/>
      <c r="G14" s="255"/>
      <c r="H14" s="256"/>
      <c r="I14" s="257"/>
    </row>
    <row r="15" customFormat="false" ht="20.1" hidden="false" customHeight="true" outlineLevel="0" collapsed="false">
      <c r="A15" s="252" t="n">
        <v>3</v>
      </c>
      <c r="B15" s="258"/>
      <c r="C15" s="254"/>
      <c r="D15" s="254"/>
      <c r="E15" s="254"/>
      <c r="F15" s="254"/>
      <c r="G15" s="255"/>
      <c r="H15" s="256"/>
      <c r="I15" s="257"/>
    </row>
    <row r="16" customFormat="false" ht="20.1" hidden="false" customHeight="true" outlineLevel="0" collapsed="false">
      <c r="A16" s="252" t="n">
        <v>4</v>
      </c>
      <c r="B16" s="258"/>
      <c r="C16" s="254"/>
      <c r="D16" s="254"/>
      <c r="E16" s="254"/>
      <c r="F16" s="254"/>
      <c r="G16" s="255"/>
      <c r="H16" s="256"/>
      <c r="I16" s="257"/>
    </row>
    <row r="17" customFormat="false" ht="20.1" hidden="false" customHeight="true" outlineLevel="0" collapsed="false">
      <c r="A17" s="252" t="n">
        <v>5</v>
      </c>
      <c r="B17" s="258"/>
      <c r="C17" s="254"/>
      <c r="D17" s="254"/>
      <c r="E17" s="254"/>
      <c r="F17" s="254"/>
      <c r="G17" s="255"/>
      <c r="H17" s="256"/>
      <c r="I17" s="257"/>
    </row>
    <row r="18" customFormat="false" ht="20.1" hidden="false" customHeight="true" outlineLevel="0" collapsed="false">
      <c r="A18" s="252" t="n">
        <v>6</v>
      </c>
      <c r="B18" s="258"/>
      <c r="C18" s="254"/>
      <c r="D18" s="254"/>
      <c r="E18" s="254"/>
      <c r="F18" s="254"/>
      <c r="G18" s="255"/>
      <c r="H18" s="256"/>
      <c r="I18" s="257"/>
    </row>
    <row r="19" customFormat="false" ht="20.1" hidden="false" customHeight="true" outlineLevel="0" collapsed="false">
      <c r="A19" s="252" t="n">
        <v>7</v>
      </c>
      <c r="B19" s="258"/>
      <c r="C19" s="254"/>
      <c r="D19" s="254"/>
      <c r="E19" s="254"/>
      <c r="F19" s="254"/>
      <c r="G19" s="255"/>
      <c r="H19" s="256"/>
      <c r="I19" s="257"/>
    </row>
    <row r="20" customFormat="false" ht="20.1" hidden="false" customHeight="true" outlineLevel="0" collapsed="false">
      <c r="A20" s="252" t="n">
        <v>8</v>
      </c>
      <c r="B20" s="258"/>
      <c r="C20" s="254"/>
      <c r="D20" s="254"/>
      <c r="E20" s="254"/>
      <c r="F20" s="254"/>
      <c r="G20" s="255"/>
      <c r="H20" s="256"/>
      <c r="I20" s="257"/>
    </row>
    <row r="21" customFormat="false" ht="20.1" hidden="false" customHeight="true" outlineLevel="0" collapsed="false">
      <c r="A21" s="252" t="n">
        <v>9</v>
      </c>
      <c r="B21" s="258"/>
      <c r="C21" s="254"/>
      <c r="D21" s="254"/>
      <c r="E21" s="254"/>
      <c r="F21" s="254"/>
      <c r="G21" s="255"/>
      <c r="H21" s="256"/>
      <c r="I21" s="257"/>
    </row>
    <row r="22" customFormat="false" ht="20.1" hidden="false" customHeight="true" outlineLevel="0" collapsed="false">
      <c r="A22" s="252" t="n">
        <v>10</v>
      </c>
      <c r="B22" s="258"/>
      <c r="C22" s="254"/>
      <c r="D22" s="254"/>
      <c r="E22" s="254"/>
      <c r="F22" s="254"/>
      <c r="G22" s="255"/>
      <c r="H22" s="256"/>
      <c r="I22" s="257"/>
    </row>
    <row r="23" customFormat="false" ht="18" hidden="false" customHeight="true" outlineLevel="0" collapsed="false">
      <c r="A23" s="259"/>
      <c r="B23" s="260"/>
      <c r="C23" s="261"/>
      <c r="D23" s="261"/>
      <c r="E23" s="261"/>
      <c r="F23" s="261"/>
      <c r="G23" s="262"/>
      <c r="H23" s="263"/>
      <c r="I23" s="264"/>
    </row>
    <row r="24" customFormat="false" ht="15" hidden="false" customHeight="false" outlineLevel="0" collapsed="false">
      <c r="A24" s="265"/>
      <c r="B24" s="265"/>
      <c r="C24" s="265"/>
      <c r="D24" s="266"/>
      <c r="E24" s="266"/>
      <c r="F24" s="267"/>
      <c r="G24" s="267"/>
      <c r="H24" s="236"/>
      <c r="I24" s="268"/>
    </row>
    <row r="25" customFormat="false" ht="15.75" hidden="false" customHeight="false" outlineLevel="0" collapsed="false">
      <c r="A25" s="269" t="s">
        <v>260</v>
      </c>
      <c r="B25" s="265"/>
      <c r="C25" s="265"/>
      <c r="D25" s="270"/>
      <c r="E25" s="266"/>
      <c r="F25" s="271" t="s">
        <v>261</v>
      </c>
      <c r="G25" s="272" t="n">
        <v>0</v>
      </c>
      <c r="H25" s="272"/>
      <c r="I25" s="268"/>
    </row>
    <row r="26" customFormat="false" ht="15" hidden="false" customHeight="false" outlineLevel="0" collapsed="false">
      <c r="A26" s="268"/>
      <c r="B26" s="268"/>
      <c r="C26" s="268"/>
      <c r="D26" s="268"/>
      <c r="E26" s="268"/>
      <c r="F26" s="273"/>
      <c r="G26" s="267"/>
      <c r="H26" s="236"/>
      <c r="I26" s="268"/>
    </row>
    <row r="27" customFormat="false" ht="15.75" hidden="false" customHeight="false" outlineLevel="0" collapsed="false">
      <c r="A27" s="274" t="s">
        <v>262</v>
      </c>
      <c r="B27" s="275"/>
      <c r="C27" s="275"/>
      <c r="D27" s="276"/>
      <c r="E27" s="248"/>
      <c r="F27" s="271" t="s">
        <v>263</v>
      </c>
      <c r="G27" s="277" t="n">
        <f aca="false">H13+H14+H15+H16+H17+H18+H19+H20+H21+H22-G25</f>
        <v>0</v>
      </c>
      <c r="H27" s="277"/>
      <c r="I27" s="268"/>
    </row>
    <row r="28" customFormat="false" ht="15" hidden="false" customHeight="false" outlineLevel="0" collapsed="false">
      <c r="A28" s="274"/>
      <c r="B28" s="274"/>
      <c r="C28" s="274"/>
      <c r="D28" s="276"/>
      <c r="E28" s="43"/>
      <c r="F28" s="43"/>
      <c r="G28" s="268"/>
      <c r="H28" s="268"/>
      <c r="I28" s="268"/>
    </row>
    <row r="29" customFormat="false" ht="15" hidden="false" customHeight="false" outlineLevel="0" collapsed="false">
      <c r="A29" s="274" t="s">
        <v>264</v>
      </c>
      <c r="B29" s="275"/>
      <c r="C29" s="275"/>
      <c r="D29" s="278" t="s">
        <v>265</v>
      </c>
      <c r="E29" s="279"/>
      <c r="F29" s="279"/>
      <c r="G29" s="280"/>
      <c r="H29" s="268"/>
      <c r="I29" s="268"/>
    </row>
    <row r="30" customFormat="false" ht="15" hidden="false" customHeight="false" outlineLevel="0" collapsed="false">
      <c r="A30" s="274"/>
      <c r="B30" s="281"/>
      <c r="C30" s="281"/>
      <c r="D30" s="282"/>
      <c r="E30" s="282"/>
      <c r="F30" s="283"/>
      <c r="G30" s="284"/>
      <c r="H30" s="268"/>
      <c r="I30" s="268"/>
    </row>
    <row r="31" customFormat="false" ht="15" hidden="false" customHeight="false" outlineLevel="0" collapsed="false">
      <c r="A31" s="271" t="s">
        <v>266</v>
      </c>
      <c r="B31" s="285"/>
      <c r="C31" s="285"/>
      <c r="D31" s="271" t="s">
        <v>267</v>
      </c>
      <c r="E31" s="286" t="n">
        <v>0</v>
      </c>
      <c r="F31" s="287" t="s">
        <v>268</v>
      </c>
      <c r="G31" s="280"/>
      <c r="H31" s="268"/>
      <c r="I31" s="268"/>
    </row>
    <row r="32" customFormat="false" ht="15" hidden="false" customHeight="false" outlineLevel="0" collapsed="false">
      <c r="A32" s="271"/>
      <c r="B32" s="285"/>
      <c r="C32" s="285"/>
      <c r="D32" s="271"/>
      <c r="E32" s="286"/>
      <c r="F32" s="287"/>
      <c r="G32" s="280"/>
      <c r="H32" s="268"/>
      <c r="I32" s="268"/>
    </row>
    <row r="33" customFormat="false" ht="15" hidden="false" customHeight="false" outlineLevel="0" collapsed="false">
      <c r="A33" s="288" t="s">
        <v>269</v>
      </c>
      <c r="B33" s="289"/>
      <c r="C33" s="289"/>
      <c r="D33" s="288"/>
      <c r="E33" s="290"/>
      <c r="F33" s="281"/>
      <c r="G33" s="280"/>
      <c r="H33" s="268"/>
      <c r="I33" s="268"/>
    </row>
    <row r="34" customFormat="false" ht="15.75" hidden="false" customHeight="false" outlineLevel="0" collapsed="false">
      <c r="A34" s="291" t="s">
        <v>270</v>
      </c>
      <c r="B34" s="292"/>
      <c r="C34" s="292"/>
      <c r="D34" s="292"/>
      <c r="E34" s="293"/>
      <c r="F34" s="293"/>
      <c r="G34" s="293"/>
      <c r="H34" s="293"/>
      <c r="I34" s="293"/>
    </row>
    <row r="35" customFormat="false" ht="15.75" hidden="false" customHeight="false" outlineLevel="0" collapsed="false"/>
    <row r="36" customFormat="false" ht="15.75" hidden="false" customHeight="false" outlineLevel="0" collapsed="false"/>
    <row r="37" customFormat="false" ht="15.75" hidden="false" customHeight="false" outlineLevel="0" collapsed="false"/>
  </sheetData>
  <sheetProtection sheet="true" objects="true" scenarios="true" selectLockedCells="true"/>
  <mergeCells count="25">
    <mergeCell ref="A1:E3"/>
    <mergeCell ref="B6:I6"/>
    <mergeCell ref="B7:I7"/>
    <mergeCell ref="B8:I8"/>
    <mergeCell ref="B9:I9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G25:H25"/>
    <mergeCell ref="B27:C27"/>
    <mergeCell ref="G27:H27"/>
    <mergeCell ref="B29:C29"/>
    <mergeCell ref="E29:F29"/>
    <mergeCell ref="A31:A32"/>
    <mergeCell ref="B31:C32"/>
    <mergeCell ref="D31:D32"/>
    <mergeCell ref="E31:E32"/>
    <mergeCell ref="F31:F32"/>
  </mergeCells>
  <hyperlinks>
    <hyperlink ref="J1" location="Perustiedot!Tulostusalue" display="[ HOME ]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65"/>
  <sheetViews>
    <sheetView showFormulas="false" showGridLines="true" showRowColHeaders="true" showZeros="true" rightToLeft="false" tabSelected="true" showOutlineSymbols="true" defaultGridColor="true" view="normal" topLeftCell="A1" colorId="64" zoomScale="99" zoomScaleNormal="99" zoomScalePageLayoutView="100" workbookViewId="0">
      <selection pane="topLeft" activeCell="D6" activeCellId="0" sqref="D6"/>
    </sheetView>
  </sheetViews>
  <sheetFormatPr defaultColWidth="9.13671875" defaultRowHeight="15" zeroHeight="false" outlineLevelRow="0" outlineLevelCol="0"/>
  <cols>
    <col collapsed="false" customWidth="true" hidden="false" outlineLevel="0" max="1" min="1" style="40" width="13.7"/>
    <col collapsed="false" customWidth="true" hidden="false" outlineLevel="0" max="2" min="2" style="41" width="15.28"/>
    <col collapsed="false" customWidth="true" hidden="false" outlineLevel="0" max="3" min="3" style="40" width="52.43"/>
    <col collapsed="false" customWidth="true" hidden="false" outlineLevel="0" max="4" min="4" style="40" width="13.17"/>
    <col collapsed="false" customWidth="false" hidden="false" outlineLevel="0" max="6" min="5" style="40" width="9.13"/>
    <col collapsed="false" customWidth="true" hidden="false" outlineLevel="0" max="7" min="7" style="42" width="25.85"/>
    <col collapsed="false" customWidth="false" hidden="false" outlineLevel="0" max="1024" min="8" style="40" width="9.13"/>
  </cols>
  <sheetData>
    <row r="1" customFormat="false" ht="29.35" hidden="false" customHeight="true" outlineLevel="0" collapsed="false">
      <c r="A1" s="43"/>
      <c r="B1" s="44" t="s">
        <v>27</v>
      </c>
      <c r="C1" s="45"/>
      <c r="D1" s="46"/>
      <c r="E1" s="46"/>
      <c r="F1" s="46"/>
      <c r="G1" s="47" t="s">
        <v>28</v>
      </c>
      <c r="I1" s="48"/>
    </row>
    <row r="2" customFormat="false" ht="15" hidden="false" customHeight="false" outlineLevel="0" collapsed="false">
      <c r="B2" s="49" t="s">
        <v>29</v>
      </c>
      <c r="C2" s="46"/>
      <c r="D2" s="46"/>
      <c r="E2" s="46"/>
      <c r="F2" s="46"/>
      <c r="G2" s="50" t="s">
        <v>30</v>
      </c>
      <c r="H2" s="40" t="s">
        <v>31</v>
      </c>
      <c r="I2" s="48"/>
    </row>
    <row r="3" customFormat="false" ht="15" hidden="false" customHeight="false" outlineLevel="0" collapsed="false">
      <c r="A3" s="51"/>
      <c r="B3" s="52" t="s">
        <v>32</v>
      </c>
      <c r="C3" s="53"/>
      <c r="D3" s="46"/>
      <c r="E3" s="46"/>
      <c r="F3" s="46"/>
      <c r="G3" s="50" t="s">
        <v>33</v>
      </c>
      <c r="H3" s="40" t="s">
        <v>34</v>
      </c>
      <c r="I3" s="48"/>
    </row>
    <row r="4" customFormat="false" ht="15" hidden="false" customHeight="false" outlineLevel="0" collapsed="false">
      <c r="A4" s="51"/>
      <c r="B4" s="52" t="s">
        <v>35</v>
      </c>
      <c r="C4" s="54"/>
      <c r="D4" s="46"/>
      <c r="E4" s="46"/>
      <c r="F4" s="46"/>
      <c r="G4" s="50" t="s">
        <v>36</v>
      </c>
      <c r="H4" s="40" t="s">
        <v>37</v>
      </c>
      <c r="I4" s="48"/>
    </row>
    <row r="5" customFormat="false" ht="15" hidden="false" customHeight="false" outlineLevel="0" collapsed="false">
      <c r="A5" s="55"/>
      <c r="B5" s="56" t="s">
        <v>38</v>
      </c>
      <c r="C5" s="57" t="s">
        <v>39</v>
      </c>
      <c r="D5" s="46"/>
      <c r="E5" s="46"/>
      <c r="F5" s="46"/>
      <c r="G5" s="50" t="s">
        <v>40</v>
      </c>
      <c r="H5" s="40" t="s">
        <v>41</v>
      </c>
      <c r="I5" s="48"/>
    </row>
    <row r="6" customFormat="false" ht="15" hidden="false" customHeight="false" outlineLevel="0" collapsed="false">
      <c r="A6" s="55"/>
      <c r="B6" s="58" t="s">
        <v>42</v>
      </c>
      <c r="C6" s="59" t="n">
        <v>456789012</v>
      </c>
      <c r="D6" s="46"/>
      <c r="E6" s="46"/>
      <c r="F6" s="46"/>
      <c r="G6" s="50" t="s">
        <v>43</v>
      </c>
      <c r="H6" s="40" t="s">
        <v>44</v>
      </c>
    </row>
    <row r="7" customFormat="false" ht="15" hidden="false" customHeight="false" outlineLevel="0" collapsed="false">
      <c r="A7" s="46"/>
      <c r="B7" s="56" t="s">
        <v>45</v>
      </c>
      <c r="C7" s="60" t="s">
        <v>46</v>
      </c>
      <c r="D7" s="46"/>
      <c r="E7" s="46"/>
      <c r="F7" s="46"/>
      <c r="G7" s="50" t="s">
        <v>47</v>
      </c>
      <c r="H7" s="40" t="s">
        <v>48</v>
      </c>
      <c r="J7" s="46"/>
    </row>
    <row r="8" customFormat="false" ht="15" hidden="false" customHeight="false" outlineLevel="0" collapsed="false">
      <c r="A8" s="46"/>
      <c r="B8" s="52" t="s">
        <v>49</v>
      </c>
      <c r="C8" s="61" t="n">
        <v>2023</v>
      </c>
      <c r="D8" s="46"/>
      <c r="E8" s="46"/>
      <c r="F8" s="46"/>
      <c r="G8" s="50"/>
    </row>
    <row r="9" customFormat="false" ht="15" hidden="false" customHeight="false" outlineLevel="0" collapsed="false">
      <c r="A9" s="46"/>
      <c r="B9" s="52" t="s">
        <v>50</v>
      </c>
      <c r="C9" s="62" t="str">
        <f aca="false">TEXT(DATE(C8,1,1),"pp.kk.vvvv")&amp;" - "&amp; TEXT(EOMONTH(DATE(C8,12,1),0),"pp.kk.vvvv")</f>
        <v>01.01.2023 - 31.12.2023</v>
      </c>
      <c r="D9" s="46"/>
      <c r="E9" s="46"/>
      <c r="F9" s="46"/>
      <c r="G9" s="50" t="s">
        <v>51</v>
      </c>
    </row>
    <row r="10" customFormat="false" ht="15" hidden="false" customHeight="false" outlineLevel="0" collapsed="false">
      <c r="C10" s="48"/>
      <c r="D10" s="48"/>
      <c r="E10" s="48"/>
      <c r="F10" s="48"/>
      <c r="G10" s="50" t="s">
        <v>52</v>
      </c>
    </row>
    <row r="11" customFormat="false" ht="15" hidden="false" customHeight="false" outlineLevel="0" collapsed="false">
      <c r="B11" s="63" t="s">
        <v>53</v>
      </c>
      <c r="C11" s="63"/>
      <c r="D11" s="63"/>
      <c r="E11" s="48"/>
      <c r="F11" s="48"/>
      <c r="G11" s="50" t="s">
        <v>54</v>
      </c>
    </row>
    <row r="12" customFormat="false" ht="15" hidden="false" customHeight="false" outlineLevel="0" collapsed="false">
      <c r="B12" s="63" t="s">
        <v>55</v>
      </c>
      <c r="C12" s="63"/>
      <c r="D12" s="63"/>
      <c r="E12" s="48"/>
      <c r="F12" s="48"/>
      <c r="G12" s="50"/>
    </row>
    <row r="13" customFormat="false" ht="15" hidden="false" customHeight="false" outlineLevel="0" collapsed="false">
      <c r="B13" s="63" t="s">
        <v>56</v>
      </c>
      <c r="C13" s="63"/>
      <c r="D13" s="63"/>
      <c r="E13" s="48"/>
      <c r="F13" s="48"/>
      <c r="G13" s="47"/>
    </row>
    <row r="14" customFormat="false" ht="15" hidden="false" customHeight="false" outlineLevel="0" collapsed="false">
      <c r="B14" s="63" t="s">
        <v>57</v>
      </c>
      <c r="C14" s="63"/>
      <c r="D14" s="63"/>
      <c r="E14" s="48"/>
      <c r="F14" s="48"/>
      <c r="G14" s="50" t="s">
        <v>58</v>
      </c>
      <c r="H14" s="40" t="s">
        <v>59</v>
      </c>
    </row>
    <row r="15" customFormat="false" ht="15" hidden="false" customHeight="false" outlineLevel="0" collapsed="false">
      <c r="B15" s="63" t="s">
        <v>60</v>
      </c>
      <c r="C15" s="63"/>
      <c r="D15" s="63"/>
      <c r="E15" s="48"/>
      <c r="F15" s="48"/>
      <c r="G15" s="50" t="s">
        <v>61</v>
      </c>
      <c r="H15" s="40" t="s">
        <v>62</v>
      </c>
    </row>
    <row r="16" customFormat="false" ht="15" hidden="false" customHeight="false" outlineLevel="0" collapsed="false">
      <c r="B16" s="63" t="s">
        <v>63</v>
      </c>
      <c r="C16" s="63"/>
      <c r="D16" s="63"/>
      <c r="E16" s="48"/>
      <c r="F16" s="48"/>
      <c r="G16" s="50" t="s">
        <v>64</v>
      </c>
    </row>
    <row r="17" customFormat="false" ht="15" hidden="false" customHeight="false" outlineLevel="0" collapsed="false">
      <c r="B17" s="63" t="s">
        <v>65</v>
      </c>
      <c r="C17" s="63"/>
      <c r="D17" s="63"/>
      <c r="E17" s="48"/>
      <c r="F17" s="48"/>
      <c r="G17" s="50" t="s">
        <v>66</v>
      </c>
    </row>
    <row r="18" customFormat="false" ht="15" hidden="false" customHeight="false" outlineLevel="0" collapsed="false">
      <c r="B18" s="63" t="s">
        <v>67</v>
      </c>
      <c r="C18" s="63"/>
      <c r="D18" s="63"/>
      <c r="E18" s="48"/>
      <c r="F18" s="48"/>
      <c r="G18" s="50" t="s">
        <v>68</v>
      </c>
    </row>
    <row r="19" customFormat="false" ht="15" hidden="false" customHeight="false" outlineLevel="0" collapsed="false">
      <c r="B19" s="63" t="s">
        <v>69</v>
      </c>
      <c r="C19" s="63"/>
      <c r="D19" s="63"/>
      <c r="E19" s="48"/>
      <c r="F19" s="48"/>
      <c r="G19" s="50" t="s">
        <v>70</v>
      </c>
      <c r="H19" s="40" t="s">
        <v>71</v>
      </c>
    </row>
    <row r="20" customFormat="false" ht="17.3" hidden="false" customHeight="true" outlineLevel="0" collapsed="false">
      <c r="B20" s="64" t="s">
        <v>72</v>
      </c>
      <c r="C20" s="64"/>
      <c r="D20" s="64"/>
      <c r="E20" s="48"/>
      <c r="F20" s="48"/>
      <c r="G20" s="50" t="s">
        <v>73</v>
      </c>
      <c r="H20" s="40" t="s">
        <v>74</v>
      </c>
    </row>
    <row r="21" customFormat="false" ht="15" hidden="false" customHeight="false" outlineLevel="0" collapsed="false">
      <c r="B21" s="63" t="s">
        <v>75</v>
      </c>
      <c r="C21" s="63"/>
      <c r="D21" s="63"/>
      <c r="E21" s="48"/>
      <c r="F21" s="48"/>
      <c r="G21" s="50" t="s">
        <v>76</v>
      </c>
      <c r="H21" s="40" t="s">
        <v>77</v>
      </c>
    </row>
    <row r="22" customFormat="false" ht="27" hidden="false" customHeight="true" outlineLevel="0" collapsed="false">
      <c r="B22" s="64" t="s">
        <v>78</v>
      </c>
      <c r="C22" s="64"/>
      <c r="D22" s="64"/>
      <c r="E22" s="48"/>
      <c r="F22" s="48"/>
      <c r="G22" s="47"/>
    </row>
    <row r="23" customFormat="false" ht="15" hidden="false" customHeight="false" outlineLevel="0" collapsed="false">
      <c r="B23" s="65"/>
      <c r="C23" s="66"/>
      <c r="D23" s="66"/>
      <c r="E23" s="48"/>
      <c r="F23" s="48"/>
      <c r="G23" s="47" t="s">
        <v>79</v>
      </c>
    </row>
    <row r="24" customFormat="false" ht="15" hidden="false" customHeight="false" outlineLevel="0" collapsed="false">
      <c r="E24" s="48"/>
      <c r="F24" s="48"/>
      <c r="G24" s="50" t="s">
        <v>80</v>
      </c>
      <c r="H24" s="50"/>
    </row>
    <row r="25" customFormat="false" ht="15" hidden="false" customHeight="false" outlineLevel="0" collapsed="false">
      <c r="B25" s="67"/>
      <c r="C25" s="67"/>
      <c r="D25" s="67"/>
      <c r="E25" s="48"/>
      <c r="F25" s="48"/>
      <c r="G25" s="50" t="s">
        <v>81</v>
      </c>
      <c r="H25" s="50"/>
    </row>
    <row r="26" customFormat="false" ht="15" hidden="false" customHeight="false" outlineLevel="0" collapsed="false">
      <c r="B26" s="67"/>
      <c r="C26" s="67"/>
      <c r="D26" s="67"/>
      <c r="E26" s="48"/>
      <c r="F26" s="48"/>
      <c r="G26" s="50" t="s">
        <v>82</v>
      </c>
      <c r="H26" s="47"/>
    </row>
    <row r="27" customFormat="false" ht="15" hidden="false" customHeight="false" outlineLevel="0" collapsed="false">
      <c r="B27" s="67"/>
      <c r="C27" s="67"/>
      <c r="D27" s="67"/>
      <c r="E27" s="48"/>
      <c r="F27" s="48"/>
      <c r="G27" s="50" t="s">
        <v>83</v>
      </c>
      <c r="H27" s="47"/>
    </row>
    <row r="28" customFormat="false" ht="15" hidden="false" customHeight="false" outlineLevel="0" collapsed="false">
      <c r="B28" s="67" t="s">
        <v>84</v>
      </c>
      <c r="C28" s="67"/>
      <c r="D28" s="67"/>
      <c r="E28" s="48"/>
      <c r="F28" s="48"/>
      <c r="G28" s="50" t="s">
        <v>85</v>
      </c>
      <c r="H28" s="50"/>
    </row>
    <row r="29" customFormat="false" ht="15" hidden="false" customHeight="false" outlineLevel="0" collapsed="false">
      <c r="B29" s="67"/>
      <c r="C29" s="67"/>
      <c r="D29" s="67"/>
      <c r="E29" s="48"/>
      <c r="F29" s="48"/>
      <c r="G29" s="50" t="s">
        <v>86</v>
      </c>
      <c r="H29" s="50"/>
    </row>
    <row r="30" customFormat="false" ht="15" hidden="false" customHeight="false" outlineLevel="0" collapsed="false">
      <c r="B30" s="67" t="s">
        <v>87</v>
      </c>
      <c r="C30" s="67"/>
      <c r="D30" s="67"/>
      <c r="E30" s="48"/>
      <c r="F30" s="48"/>
      <c r="G30" s="50" t="s">
        <v>88</v>
      </c>
    </row>
    <row r="31" customFormat="false" ht="15" hidden="false" customHeight="false" outlineLevel="0" collapsed="false">
      <c r="B31" s="67" t="s">
        <v>89</v>
      </c>
      <c r="C31" s="67"/>
      <c r="D31" s="67"/>
      <c r="E31" s="48"/>
      <c r="F31" s="48"/>
      <c r="G31" s="50" t="s">
        <v>90</v>
      </c>
      <c r="H31" s="48"/>
    </row>
    <row r="32" customFormat="false" ht="15" hidden="false" customHeight="false" outlineLevel="0" collapsed="false">
      <c r="B32" s="68" t="s">
        <v>91</v>
      </c>
      <c r="C32" s="69"/>
      <c r="D32" s="69"/>
      <c r="E32" s="48"/>
      <c r="F32" s="48"/>
      <c r="G32" s="50" t="s">
        <v>92</v>
      </c>
      <c r="H32" s="48"/>
    </row>
    <row r="33" customFormat="false" ht="15" hidden="false" customHeight="false" outlineLevel="0" collapsed="false">
      <c r="B33" s="41" t="s">
        <v>93</v>
      </c>
      <c r="C33" s="70"/>
      <c r="D33" s="70"/>
      <c r="E33" s="48"/>
      <c r="F33" s="48"/>
      <c r="G33" s="50" t="s">
        <v>94</v>
      </c>
      <c r="H33" s="48"/>
    </row>
    <row r="34" customFormat="false" ht="15" hidden="false" customHeight="false" outlineLevel="0" collapsed="false">
      <c r="B34" s="41" t="s">
        <v>95</v>
      </c>
      <c r="C34" s="69"/>
      <c r="D34" s="69"/>
      <c r="E34" s="48"/>
      <c r="F34" s="48"/>
      <c r="G34" s="50" t="s">
        <v>96</v>
      </c>
      <c r="H34" s="48"/>
    </row>
    <row r="35" customFormat="false" ht="15" hidden="false" customHeight="false" outlineLevel="0" collapsed="false">
      <c r="B35" s="41" t="s">
        <v>97</v>
      </c>
      <c r="C35" s="70"/>
      <c r="D35" s="70"/>
      <c r="E35" s="48"/>
      <c r="F35" s="48"/>
      <c r="G35" s="50" t="s">
        <v>98</v>
      </c>
      <c r="H35" s="48"/>
    </row>
    <row r="36" customFormat="false" ht="15" hidden="false" customHeight="false" outlineLevel="0" collapsed="false">
      <c r="B36" s="41" t="s">
        <v>99</v>
      </c>
      <c r="C36" s="70"/>
      <c r="D36" s="70"/>
      <c r="E36" s="48"/>
      <c r="F36" s="48"/>
    </row>
    <row r="37" customFormat="false" ht="15" hidden="false" customHeight="false" outlineLevel="0" collapsed="false">
      <c r="B37" s="41" t="s">
        <v>100</v>
      </c>
      <c r="C37" s="70"/>
      <c r="D37" s="70"/>
      <c r="E37" s="48"/>
      <c r="F37" s="48"/>
    </row>
    <row r="38" customFormat="false" ht="15" hidden="false" customHeight="false" outlineLevel="0" collapsed="false">
      <c r="B38" s="41" t="s">
        <v>101</v>
      </c>
      <c r="C38" s="70"/>
      <c r="D38" s="70"/>
      <c r="E38" s="48"/>
      <c r="F38" s="48"/>
      <c r="G38" s="71"/>
      <c r="H38" s="48"/>
    </row>
    <row r="39" customFormat="false" ht="15" hidden="false" customHeight="false" outlineLevel="0" collapsed="false">
      <c r="B39" s="41" t="s">
        <v>102</v>
      </c>
      <c r="C39" s="70"/>
      <c r="D39" s="70"/>
      <c r="E39" s="48"/>
      <c r="F39" s="48"/>
      <c r="G39" s="72" t="s">
        <v>103</v>
      </c>
      <c r="H39" s="48"/>
    </row>
    <row r="40" customFormat="false" ht="15" hidden="false" customHeight="false" outlineLevel="0" collapsed="false">
      <c r="B40" s="41" t="s">
        <v>104</v>
      </c>
      <c r="C40" s="73"/>
      <c r="D40" s="73"/>
      <c r="E40" s="48"/>
      <c r="F40" s="48"/>
      <c r="G40" s="72" t="s">
        <v>103</v>
      </c>
      <c r="H40" s="48"/>
    </row>
    <row r="41" customFormat="false" ht="15" hidden="false" customHeight="false" outlineLevel="0" collapsed="false">
      <c r="B41" s="41" t="s">
        <v>105</v>
      </c>
      <c r="C41" s="73"/>
      <c r="D41" s="73"/>
      <c r="E41" s="48"/>
      <c r="F41" s="48"/>
      <c r="G41" s="71" t="s">
        <v>106</v>
      </c>
      <c r="H41" s="48"/>
    </row>
    <row r="42" customFormat="false" ht="15" hidden="false" customHeight="false" outlineLevel="0" collapsed="false">
      <c r="B42" s="41" t="s">
        <v>107</v>
      </c>
      <c r="C42" s="70"/>
      <c r="D42" s="70"/>
      <c r="E42" s="48"/>
      <c r="F42" s="48"/>
      <c r="G42" s="71" t="s">
        <v>108</v>
      </c>
      <c r="H42" s="48"/>
    </row>
    <row r="43" customFormat="false" ht="15" hidden="false" customHeight="false" outlineLevel="0" collapsed="false">
      <c r="B43" s="41" t="s">
        <v>109</v>
      </c>
      <c r="C43" s="70"/>
      <c r="D43" s="70"/>
      <c r="E43" s="48"/>
      <c r="F43" s="48"/>
      <c r="G43" s="71" t="s">
        <v>110</v>
      </c>
      <c r="H43" s="48"/>
    </row>
    <row r="44" customFormat="false" ht="15" hidden="false" customHeight="false" outlineLevel="0" collapsed="false">
      <c r="B44" s="41" t="s">
        <v>111</v>
      </c>
      <c r="C44" s="70"/>
      <c r="D44" s="70"/>
      <c r="E44" s="48"/>
      <c r="F44" s="48"/>
      <c r="G44" s="71" t="s">
        <v>112</v>
      </c>
      <c r="H44" s="48"/>
    </row>
    <row r="45" customFormat="false" ht="15" hidden="false" customHeight="false" outlineLevel="0" collapsed="false">
      <c r="B45" s="74" t="s">
        <v>113</v>
      </c>
      <c r="C45" s="75"/>
      <c r="D45" s="70"/>
      <c r="E45" s="48"/>
      <c r="F45" s="48"/>
      <c r="G45" s="71" t="s">
        <v>114</v>
      </c>
      <c r="H45" s="48"/>
    </row>
    <row r="46" customFormat="false" ht="15" hidden="false" customHeight="false" outlineLevel="0" collapsed="false">
      <c r="B46" s="76" t="s">
        <v>115</v>
      </c>
      <c r="C46" s="70"/>
      <c r="D46" s="70"/>
      <c r="E46" s="48"/>
      <c r="F46" s="48"/>
      <c r="G46" s="71" t="s">
        <v>116</v>
      </c>
      <c r="H46" s="48"/>
    </row>
    <row r="47" customFormat="false" ht="15" hidden="false" customHeight="false" outlineLevel="0" collapsed="false">
      <c r="B47" s="76" t="s">
        <v>117</v>
      </c>
      <c r="C47" s="77"/>
      <c r="D47" s="77"/>
      <c r="E47" s="48"/>
      <c r="F47" s="48"/>
      <c r="G47" s="71" t="s">
        <v>118</v>
      </c>
      <c r="H47" s="48"/>
    </row>
    <row r="48" customFormat="false" ht="15" hidden="false" customHeight="false" outlineLevel="0" collapsed="false">
      <c r="B48" s="76"/>
      <c r="C48" s="76"/>
      <c r="D48" s="76"/>
      <c r="E48" s="48"/>
      <c r="F48" s="48"/>
      <c r="G48" s="71" t="s">
        <v>119</v>
      </c>
      <c r="H48" s="48"/>
    </row>
    <row r="49" customFormat="false" ht="15" hidden="false" customHeight="false" outlineLevel="0" collapsed="false">
      <c r="B49" s="76"/>
      <c r="C49" s="76"/>
      <c r="D49" s="76"/>
      <c r="E49" s="48"/>
      <c r="F49" s="48"/>
      <c r="G49" s="71" t="s">
        <v>120</v>
      </c>
      <c r="H49" s="48"/>
    </row>
    <row r="50" customFormat="false" ht="15" hidden="false" customHeight="false" outlineLevel="0" collapsed="false">
      <c r="B50" s="76"/>
      <c r="C50" s="76"/>
      <c r="D50" s="76"/>
      <c r="E50" s="48"/>
      <c r="F50" s="48"/>
      <c r="G50" s="71" t="s">
        <v>121</v>
      </c>
      <c r="H50" s="48"/>
    </row>
    <row r="51" customFormat="false" ht="15" hidden="false" customHeight="false" outlineLevel="0" collapsed="false">
      <c r="B51" s="78"/>
      <c r="C51" s="76"/>
      <c r="D51" s="76"/>
      <c r="E51" s="48"/>
      <c r="F51" s="48"/>
      <c r="G51" s="71" t="s">
        <v>122</v>
      </c>
      <c r="H51" s="48"/>
    </row>
    <row r="52" customFormat="false" ht="15" hidden="false" customHeight="false" outlineLevel="0" collapsed="false">
      <c r="B52" s="78"/>
      <c r="C52" s="76"/>
      <c r="D52" s="76"/>
      <c r="E52" s="48"/>
      <c r="F52" s="48"/>
      <c r="G52" s="71" t="s">
        <v>123</v>
      </c>
      <c r="H52" s="48"/>
    </row>
    <row r="53" customFormat="false" ht="15" hidden="false" customHeight="false" outlineLevel="0" collapsed="false">
      <c r="B53" s="78"/>
      <c r="C53" s="76"/>
      <c r="D53" s="76"/>
      <c r="E53" s="48"/>
      <c r="F53" s="48"/>
      <c r="G53" s="71" t="s">
        <v>124</v>
      </c>
      <c r="H53" s="48"/>
    </row>
    <row r="54" customFormat="false" ht="15" hidden="false" customHeight="false" outlineLevel="0" collapsed="false">
      <c r="B54" s="78"/>
      <c r="C54" s="76"/>
      <c r="D54" s="76"/>
      <c r="E54" s="48"/>
      <c r="F54" s="48"/>
      <c r="G54" s="71" t="s">
        <v>125</v>
      </c>
      <c r="H54" s="48"/>
    </row>
    <row r="55" customFormat="false" ht="15" hidden="false" customHeight="false" outlineLevel="0" collapsed="false">
      <c r="B55" s="56" t="n">
        <v>2019</v>
      </c>
      <c r="C55" s="76"/>
      <c r="D55" s="76"/>
      <c r="E55" s="48"/>
      <c r="F55" s="48"/>
      <c r="G55" s="71" t="s">
        <v>126</v>
      </c>
      <c r="H55" s="48"/>
    </row>
    <row r="56" customFormat="false" ht="15" hidden="false" customHeight="false" outlineLevel="0" collapsed="false">
      <c r="B56" s="56" t="n">
        <v>2020</v>
      </c>
      <c r="C56" s="48"/>
      <c r="D56" s="48"/>
      <c r="E56" s="48"/>
      <c r="F56" s="48"/>
      <c r="G56" s="71" t="s">
        <v>127</v>
      </c>
      <c r="H56" s="48"/>
    </row>
    <row r="57" customFormat="false" ht="15" hidden="false" customHeight="false" outlineLevel="0" collapsed="false">
      <c r="B57" s="56" t="n">
        <v>2021</v>
      </c>
      <c r="C57" s="48"/>
      <c r="D57" s="48"/>
      <c r="E57" s="48"/>
      <c r="F57" s="48"/>
      <c r="H57" s="48"/>
    </row>
    <row r="58" customFormat="false" ht="15" hidden="false" customHeight="false" outlineLevel="0" collapsed="false">
      <c r="B58" s="56" t="n">
        <v>2022</v>
      </c>
      <c r="C58" s="48"/>
      <c r="D58" s="48"/>
      <c r="E58" s="48"/>
      <c r="F58" s="48"/>
      <c r="H58" s="48"/>
    </row>
    <row r="59" customFormat="false" ht="15" hidden="false" customHeight="false" outlineLevel="0" collapsed="false">
      <c r="B59" s="56" t="n">
        <v>2023</v>
      </c>
      <c r="C59" s="48"/>
      <c r="D59" s="48"/>
      <c r="E59" s="48"/>
      <c r="F59" s="48"/>
      <c r="H59" s="48"/>
    </row>
    <row r="60" customFormat="false" ht="15" hidden="false" customHeight="false" outlineLevel="0" collapsed="false">
      <c r="B60" s="56" t="n">
        <v>2024</v>
      </c>
      <c r="C60" s="48"/>
      <c r="D60" s="48"/>
      <c r="E60" s="48"/>
      <c r="F60" s="48"/>
      <c r="H60" s="48"/>
    </row>
    <row r="61" customFormat="false" ht="15" hidden="false" customHeight="false" outlineLevel="0" collapsed="false">
      <c r="B61" s="56" t="n">
        <v>2025</v>
      </c>
      <c r="E61" s="48"/>
      <c r="F61" s="48"/>
      <c r="H61" s="48"/>
    </row>
    <row r="62" customFormat="false" ht="15" hidden="false" customHeight="false" outlineLevel="0" collapsed="false">
      <c r="B62" s="56" t="n">
        <v>2026</v>
      </c>
      <c r="E62" s="48"/>
      <c r="F62" s="48"/>
      <c r="H62" s="48"/>
    </row>
    <row r="63" customFormat="false" ht="15" hidden="false" customHeight="false" outlineLevel="0" collapsed="false">
      <c r="B63" s="56" t="n">
        <v>2027</v>
      </c>
    </row>
    <row r="64" customFormat="false" ht="15" hidden="false" customHeight="false" outlineLevel="0" collapsed="false">
      <c r="B64" s="56" t="n">
        <v>2028</v>
      </c>
    </row>
    <row r="65" customFormat="false" ht="15" hidden="false" customHeight="false" outlineLevel="0" collapsed="false">
      <c r="B65" s="56" t="n">
        <v>2029</v>
      </c>
    </row>
  </sheetData>
  <mergeCells count="19"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5:D25"/>
    <mergeCell ref="B26:D26"/>
    <mergeCell ref="B27:D27"/>
    <mergeCell ref="B28:D28"/>
    <mergeCell ref="B29:D29"/>
    <mergeCell ref="B30:D30"/>
    <mergeCell ref="B31:D31"/>
  </mergeCells>
  <dataValidations count="3">
    <dataValidation allowBlank="true" error="Kauden aloitusvuosi täytyy olla kokonainan vuosiluku esim. 2015, 2016, 2017, ..." errorStyle="stop" errorTitle="Virheellinen vuosi" operator="between" showDropDown="false" showErrorMessage="true" showInputMessage="true" sqref="C8" type="list">
      <formula1>$B$58:$B$107</formula1>
      <formula2>0</formula2>
    </dataValidation>
    <dataValidation allowBlank="false" errorStyle="stop" operator="between" showDropDown="false" showErrorMessage="false" showInputMessage="true" sqref="C4" type="list">
      <formula1>$B$34:$B$50</formula1>
      <formula2>0</formula2>
    </dataValidation>
    <dataValidation allowBlank="false" errorStyle="stop" operator="between" showDropDown="false" showErrorMessage="false" showInputMessage="true" sqref="C3" type="list">
      <formula1>$G$40:$G$56</formula1>
      <formula2>0</formula2>
    </dataValidation>
  </dataValidations>
  <hyperlinks>
    <hyperlink ref="G2" location="'Budjetti-Toteuma'!A1" display="Budjetti-toteuma"/>
    <hyperlink ref="G3" location="Yhteenveto!Tulostusalue" display="Koonti"/>
    <hyperlink ref="G4" location="'kk-maksut'!A1" display="kk-maksut"/>
    <hyperlink ref="G5" location="Ohje!A1" display="Tiliavain"/>
    <hyperlink ref="G6" location="'Tilikauden vaihteen kirjaukset'!A1" display="Siirtovelat/Saatavat"/>
    <hyperlink ref="C7" r:id="rId2" display="00.raho@onssi.fi"/>
    <hyperlink ref="G7" location="'Tuomaripalkkiot ja km-korvaukse'!A1" display="Maksetut matkakorvaukset"/>
    <hyperlink ref="G9" location="Käteiskuittipohja!A1" display="Käteiskuittipohja"/>
    <hyperlink ref="G10" location="Kassakirja!A1" display="Kassakirja"/>
    <hyperlink ref="G11" location="Laskupohja!A1" display="Laskupohja"/>
    <hyperlink ref="G14" location="'Seuranta A'!A1" display="Seuranta A"/>
    <hyperlink ref="G15" location="'Seuranta B'!A1" display="Seuranta B"/>
    <hyperlink ref="G16" location="'Seuranta C'!A1" display="Seuranta C"/>
    <hyperlink ref="G17" location="'Seuranta D'!A1" display="Seuranta D"/>
    <hyperlink ref="G18" location="'Seuranta E'!A1" display="Seuranta E"/>
    <hyperlink ref="G19" location="Laskutus!A1" display="Laskutus"/>
    <hyperlink ref="G20" location="'Turnausbudjetti'!A1" display="Turnausbudjetti"/>
    <hyperlink ref="G21" location="Varasto!A1" display="Varasto"/>
    <hyperlink ref="G24" location="'11'!A1" display="marras"/>
    <hyperlink ref="G25" location="'12'!A1" display="joulu"/>
    <hyperlink ref="G26" location="'01'!A1" display="tammi"/>
    <hyperlink ref="G27" location="'02'!A1" display="helmi"/>
    <hyperlink ref="G28" location="'03'!A1" display="maalis"/>
    <hyperlink ref="G29" location="'04'!A1" display="huhti"/>
    <hyperlink ref="G30" location="'05'!A1" display="touko"/>
    <hyperlink ref="G31" location="'06'!A1" display="kesä"/>
    <hyperlink ref="G32" location="'07'!A1" display="heinä"/>
    <hyperlink ref="G33" location="'08'!A1" display="elo"/>
    <hyperlink ref="G34" location="'09'!A1" display="syys"/>
    <hyperlink ref="G35" location="'10'!A1" display="loka"/>
  </hyperlink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3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G45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A1" activeCellId="0" sqref="A1"/>
    </sheetView>
  </sheetViews>
  <sheetFormatPr defaultColWidth="8.76953125" defaultRowHeight="15" zeroHeight="false" outlineLevelRow="0" outlineLevelCol="0"/>
  <cols>
    <col collapsed="false" customWidth="true" hidden="false" outlineLevel="0" max="1" min="1" style="78" width="3.98"/>
    <col collapsed="false" customWidth="true" hidden="false" outlineLevel="0" max="2" min="2" style="78" width="11.53"/>
    <col collapsed="false" customWidth="true" hidden="false" outlineLevel="0" max="3" min="3" style="78" width="50.28"/>
  </cols>
  <sheetData>
    <row r="1" customFormat="false" ht="19.7" hidden="false" customHeight="false" outlineLevel="0" collapsed="false">
      <c r="A1" s="294" t="s">
        <v>271</v>
      </c>
      <c r="C1" s="295" t="s">
        <v>272</v>
      </c>
      <c r="D1" s="47" t="s">
        <v>273</v>
      </c>
      <c r="E1" s="47"/>
      <c r="G1" s="50" t="s">
        <v>128</v>
      </c>
    </row>
    <row r="2" customFormat="false" ht="15" hidden="false" customHeight="false" outlineLevel="0" collapsed="false">
      <c r="C2" s="295" t="s">
        <v>274</v>
      </c>
      <c r="D2" s="296"/>
      <c r="E2" s="296"/>
    </row>
    <row r="3" customFormat="false" ht="15" hidden="false" customHeight="false" outlineLevel="0" collapsed="false">
      <c r="C3" s="297"/>
    </row>
    <row r="4" customFormat="false" ht="15" hidden="false" customHeight="false" outlineLevel="0" collapsed="false">
      <c r="B4" s="78" t="s">
        <v>275</v>
      </c>
      <c r="C4" s="78" t="s">
        <v>276</v>
      </c>
      <c r="D4" s="298" t="s">
        <v>277</v>
      </c>
      <c r="E4" s="298"/>
      <c r="F4" s="299"/>
    </row>
    <row r="5" customFormat="false" ht="15" hidden="false" customHeight="false" outlineLevel="0" collapsed="false">
      <c r="A5" s="300" t="s">
        <v>278</v>
      </c>
      <c r="B5" s="300"/>
      <c r="C5" s="300" t="s">
        <v>279</v>
      </c>
      <c r="D5" s="301" t="s">
        <v>280</v>
      </c>
      <c r="E5" s="301" t="s">
        <v>281</v>
      </c>
      <c r="F5" s="301"/>
    </row>
    <row r="6" customFormat="false" ht="15" hidden="false" customHeight="false" outlineLevel="0" collapsed="false">
      <c r="A6" s="300" t="s">
        <v>282</v>
      </c>
      <c r="B6" s="302"/>
      <c r="C6" s="302"/>
      <c r="D6" s="303"/>
      <c r="E6" s="303"/>
      <c r="F6" s="301" t="n">
        <f aca="false">F4+D6+E6</f>
        <v>0</v>
      </c>
    </row>
    <row r="7" customFormat="false" ht="15" hidden="false" customHeight="false" outlineLevel="0" collapsed="false">
      <c r="A7" s="300" t="s">
        <v>283</v>
      </c>
      <c r="B7" s="302"/>
      <c r="C7" s="302"/>
      <c r="D7" s="303"/>
      <c r="E7" s="303"/>
      <c r="F7" s="301" t="n">
        <f aca="false">F6+D7+E7</f>
        <v>0</v>
      </c>
    </row>
    <row r="8" customFormat="false" ht="15" hidden="false" customHeight="false" outlineLevel="0" collapsed="false">
      <c r="A8" s="300" t="s">
        <v>284</v>
      </c>
      <c r="B8" s="302"/>
      <c r="C8" s="302"/>
      <c r="D8" s="303"/>
      <c r="E8" s="303"/>
      <c r="F8" s="301" t="n">
        <f aca="false">F7+D8+E8</f>
        <v>0</v>
      </c>
    </row>
    <row r="9" customFormat="false" ht="15" hidden="false" customHeight="false" outlineLevel="0" collapsed="false">
      <c r="A9" s="300" t="s">
        <v>285</v>
      </c>
      <c r="B9" s="302"/>
      <c r="C9" s="302"/>
      <c r="D9" s="303"/>
      <c r="E9" s="303"/>
      <c r="F9" s="301" t="n">
        <f aca="false">F8+D9+E9</f>
        <v>0</v>
      </c>
    </row>
    <row r="10" customFormat="false" ht="15" hidden="false" customHeight="false" outlineLevel="0" collapsed="false">
      <c r="A10" s="300" t="s">
        <v>286</v>
      </c>
      <c r="B10" s="302"/>
      <c r="C10" s="302"/>
      <c r="D10" s="303"/>
      <c r="E10" s="303"/>
      <c r="F10" s="301" t="n">
        <f aca="false">F9+D10+E10</f>
        <v>0</v>
      </c>
    </row>
    <row r="11" customFormat="false" ht="15" hidden="false" customHeight="false" outlineLevel="0" collapsed="false">
      <c r="A11" s="300" t="s">
        <v>287</v>
      </c>
      <c r="B11" s="302"/>
      <c r="C11" s="302"/>
      <c r="D11" s="303"/>
      <c r="E11" s="303"/>
      <c r="F11" s="301" t="n">
        <f aca="false">F10+D11+E11</f>
        <v>0</v>
      </c>
    </row>
    <row r="12" customFormat="false" ht="15" hidden="false" customHeight="false" outlineLevel="0" collapsed="false">
      <c r="A12" s="300" t="s">
        <v>288</v>
      </c>
      <c r="B12" s="302"/>
      <c r="C12" s="302"/>
      <c r="D12" s="303"/>
      <c r="E12" s="303"/>
      <c r="F12" s="301" t="n">
        <f aca="false">F11+D12+E12</f>
        <v>0</v>
      </c>
    </row>
    <row r="13" customFormat="false" ht="15" hidden="false" customHeight="false" outlineLevel="0" collapsed="false">
      <c r="A13" s="300" t="s">
        <v>289</v>
      </c>
      <c r="B13" s="302"/>
      <c r="C13" s="302"/>
      <c r="D13" s="303"/>
      <c r="E13" s="303"/>
      <c r="F13" s="301" t="n">
        <f aca="false">F12+D13+E13</f>
        <v>0</v>
      </c>
    </row>
    <row r="14" customFormat="false" ht="15" hidden="false" customHeight="false" outlineLevel="0" collapsed="false">
      <c r="A14" s="300" t="s">
        <v>290</v>
      </c>
      <c r="B14" s="302"/>
      <c r="C14" s="302"/>
      <c r="D14" s="303"/>
      <c r="E14" s="303"/>
      <c r="F14" s="301" t="n">
        <f aca="false">F13+D14+E14</f>
        <v>0</v>
      </c>
    </row>
    <row r="15" customFormat="false" ht="15" hidden="false" customHeight="false" outlineLevel="0" collapsed="false">
      <c r="A15" s="300" t="s">
        <v>291</v>
      </c>
      <c r="B15" s="302"/>
      <c r="C15" s="302"/>
      <c r="D15" s="303"/>
      <c r="E15" s="303"/>
      <c r="F15" s="301" t="n">
        <f aca="false">F14+D15+E15</f>
        <v>0</v>
      </c>
    </row>
    <row r="16" customFormat="false" ht="15" hidden="false" customHeight="false" outlineLevel="0" collapsed="false">
      <c r="A16" s="300" t="s">
        <v>292</v>
      </c>
      <c r="B16" s="302"/>
      <c r="C16" s="302"/>
      <c r="D16" s="303"/>
      <c r="E16" s="303"/>
      <c r="F16" s="301" t="n">
        <f aca="false">F15+D16+E16</f>
        <v>0</v>
      </c>
    </row>
    <row r="17" customFormat="false" ht="15" hidden="false" customHeight="false" outlineLevel="0" collapsed="false">
      <c r="A17" s="300" t="s">
        <v>293</v>
      </c>
      <c r="B17" s="302"/>
      <c r="C17" s="302"/>
      <c r="D17" s="303"/>
      <c r="E17" s="303"/>
      <c r="F17" s="301" t="n">
        <f aca="false">F16+D17+E17</f>
        <v>0</v>
      </c>
    </row>
    <row r="18" customFormat="false" ht="15" hidden="false" customHeight="false" outlineLevel="0" collapsed="false">
      <c r="A18" s="300" t="s">
        <v>294</v>
      </c>
      <c r="B18" s="302"/>
      <c r="C18" s="302"/>
      <c r="D18" s="303"/>
      <c r="E18" s="303"/>
      <c r="F18" s="301" t="n">
        <f aca="false">F17+D18+E18</f>
        <v>0</v>
      </c>
    </row>
    <row r="19" customFormat="false" ht="15" hidden="false" customHeight="false" outlineLevel="0" collapsed="false">
      <c r="A19" s="300" t="s">
        <v>295</v>
      </c>
      <c r="B19" s="302"/>
      <c r="C19" s="302"/>
      <c r="D19" s="303"/>
      <c r="E19" s="303"/>
      <c r="F19" s="301" t="n">
        <f aca="false">F18+D19+E19</f>
        <v>0</v>
      </c>
    </row>
    <row r="20" customFormat="false" ht="15" hidden="false" customHeight="false" outlineLevel="0" collapsed="false">
      <c r="A20" s="300" t="s">
        <v>296</v>
      </c>
      <c r="B20" s="302"/>
      <c r="C20" s="302"/>
      <c r="D20" s="303"/>
      <c r="E20" s="303"/>
      <c r="F20" s="301" t="n">
        <f aca="false">F19+D20+E20</f>
        <v>0</v>
      </c>
    </row>
    <row r="21" customFormat="false" ht="15" hidden="false" customHeight="false" outlineLevel="0" collapsed="false">
      <c r="A21" s="300" t="s">
        <v>297</v>
      </c>
      <c r="B21" s="302"/>
      <c r="C21" s="302"/>
      <c r="D21" s="303"/>
      <c r="E21" s="303"/>
      <c r="F21" s="301" t="n">
        <f aca="false">F20+D21+E21</f>
        <v>0</v>
      </c>
    </row>
    <row r="22" customFormat="false" ht="15" hidden="false" customHeight="false" outlineLevel="0" collapsed="false">
      <c r="A22" s="300" t="s">
        <v>298</v>
      </c>
      <c r="B22" s="302"/>
      <c r="C22" s="302"/>
      <c r="D22" s="303"/>
      <c r="E22" s="303"/>
      <c r="F22" s="301" t="n">
        <f aca="false">F21+D22+E22</f>
        <v>0</v>
      </c>
    </row>
    <row r="23" customFormat="false" ht="15" hidden="false" customHeight="false" outlineLevel="0" collapsed="false">
      <c r="A23" s="300" t="s">
        <v>299</v>
      </c>
      <c r="B23" s="302"/>
      <c r="C23" s="302"/>
      <c r="D23" s="303"/>
      <c r="E23" s="303"/>
      <c r="F23" s="301" t="n">
        <f aca="false">F22+D23+E23</f>
        <v>0</v>
      </c>
    </row>
    <row r="24" customFormat="false" ht="15" hidden="false" customHeight="false" outlineLevel="0" collapsed="false">
      <c r="A24" s="300" t="s">
        <v>300</v>
      </c>
      <c r="B24" s="302"/>
      <c r="C24" s="302"/>
      <c r="D24" s="303"/>
      <c r="E24" s="303"/>
      <c r="F24" s="301" t="n">
        <f aca="false">F23+D24+E24</f>
        <v>0</v>
      </c>
    </row>
    <row r="25" customFormat="false" ht="15" hidden="false" customHeight="false" outlineLevel="0" collapsed="false">
      <c r="A25" s="300" t="s">
        <v>301</v>
      </c>
      <c r="B25" s="302"/>
      <c r="C25" s="302"/>
      <c r="D25" s="303"/>
      <c r="E25" s="303"/>
      <c r="F25" s="301" t="n">
        <f aca="false">F24+D25+E25</f>
        <v>0</v>
      </c>
    </row>
    <row r="26" customFormat="false" ht="15" hidden="false" customHeight="false" outlineLevel="0" collapsed="false">
      <c r="A26" s="300" t="s">
        <v>302</v>
      </c>
      <c r="B26" s="302"/>
      <c r="C26" s="302"/>
      <c r="D26" s="303"/>
      <c r="E26" s="303"/>
      <c r="F26" s="301" t="n">
        <f aca="false">F25+D26+E26</f>
        <v>0</v>
      </c>
    </row>
    <row r="27" customFormat="false" ht="15" hidden="false" customHeight="false" outlineLevel="0" collapsed="false">
      <c r="A27" s="300" t="s">
        <v>303</v>
      </c>
      <c r="B27" s="302"/>
      <c r="C27" s="302"/>
      <c r="D27" s="303"/>
      <c r="E27" s="303"/>
      <c r="F27" s="301" t="n">
        <f aca="false">F26+D27+E27</f>
        <v>0</v>
      </c>
    </row>
    <row r="28" customFormat="false" ht="15" hidden="false" customHeight="false" outlineLevel="0" collapsed="false">
      <c r="A28" s="300" t="s">
        <v>304</v>
      </c>
      <c r="B28" s="302"/>
      <c r="C28" s="302"/>
      <c r="D28" s="303"/>
      <c r="E28" s="303"/>
      <c r="F28" s="301" t="n">
        <f aca="false">F27+D28+E28</f>
        <v>0</v>
      </c>
    </row>
    <row r="29" customFormat="false" ht="15" hidden="false" customHeight="false" outlineLevel="0" collapsed="false">
      <c r="A29" s="300" t="s">
        <v>305</v>
      </c>
      <c r="B29" s="302"/>
      <c r="C29" s="302"/>
      <c r="D29" s="303"/>
      <c r="E29" s="303"/>
      <c r="F29" s="301" t="n">
        <f aca="false">F28+D29+E29</f>
        <v>0</v>
      </c>
    </row>
    <row r="30" customFormat="false" ht="15" hidden="false" customHeight="false" outlineLevel="0" collapsed="false">
      <c r="A30" s="300" t="s">
        <v>306</v>
      </c>
      <c r="B30" s="302"/>
      <c r="C30" s="302"/>
      <c r="D30" s="303"/>
      <c r="E30" s="303"/>
      <c r="F30" s="301" t="n">
        <f aca="false">F29+D30+E30</f>
        <v>0</v>
      </c>
    </row>
    <row r="31" customFormat="false" ht="15" hidden="false" customHeight="false" outlineLevel="0" collapsed="false">
      <c r="A31" s="300" t="s">
        <v>307</v>
      </c>
      <c r="B31" s="302"/>
      <c r="C31" s="302"/>
      <c r="D31" s="303"/>
      <c r="E31" s="303"/>
      <c r="F31" s="301" t="n">
        <f aca="false">F30+D31+E31</f>
        <v>0</v>
      </c>
    </row>
    <row r="32" customFormat="false" ht="15" hidden="false" customHeight="false" outlineLevel="0" collapsed="false">
      <c r="A32" s="300" t="s">
        <v>308</v>
      </c>
      <c r="B32" s="302"/>
      <c r="C32" s="302"/>
      <c r="D32" s="303"/>
      <c r="E32" s="303"/>
      <c r="F32" s="301" t="n">
        <f aca="false">F31+D32+E32</f>
        <v>0</v>
      </c>
    </row>
    <row r="33" customFormat="false" ht="15" hidden="false" customHeight="false" outlineLevel="0" collapsed="false">
      <c r="A33" s="300" t="s">
        <v>309</v>
      </c>
      <c r="B33" s="302"/>
      <c r="C33" s="302"/>
      <c r="D33" s="303"/>
      <c r="E33" s="303"/>
      <c r="F33" s="301" t="n">
        <f aca="false">F32+D33+E33</f>
        <v>0</v>
      </c>
    </row>
    <row r="34" customFormat="false" ht="15" hidden="false" customHeight="false" outlineLevel="0" collapsed="false">
      <c r="A34" s="300" t="s">
        <v>310</v>
      </c>
      <c r="B34" s="302"/>
      <c r="C34" s="302"/>
      <c r="D34" s="303"/>
      <c r="E34" s="303"/>
      <c r="F34" s="301" t="n">
        <f aca="false">F33+D34+E34</f>
        <v>0</v>
      </c>
    </row>
    <row r="35" customFormat="false" ht="15" hidden="false" customHeight="false" outlineLevel="0" collapsed="false">
      <c r="A35" s="300" t="s">
        <v>311</v>
      </c>
      <c r="B35" s="302"/>
      <c r="C35" s="302"/>
      <c r="D35" s="303"/>
      <c r="E35" s="303"/>
      <c r="F35" s="301" t="n">
        <f aca="false">F34+D35+E35</f>
        <v>0</v>
      </c>
    </row>
    <row r="36" customFormat="false" ht="15" hidden="false" customHeight="false" outlineLevel="0" collapsed="false">
      <c r="A36" s="300" t="s">
        <v>312</v>
      </c>
      <c r="B36" s="302"/>
      <c r="C36" s="302"/>
      <c r="D36" s="303"/>
      <c r="E36" s="303"/>
      <c r="F36" s="301" t="n">
        <f aca="false">F35+D36+E36</f>
        <v>0</v>
      </c>
    </row>
    <row r="37" customFormat="false" ht="15" hidden="false" customHeight="false" outlineLevel="0" collapsed="false">
      <c r="A37" s="300" t="s">
        <v>313</v>
      </c>
      <c r="B37" s="302"/>
      <c r="C37" s="302"/>
      <c r="D37" s="303"/>
      <c r="E37" s="303"/>
      <c r="F37" s="301" t="n">
        <f aca="false">F36+D37+E37</f>
        <v>0</v>
      </c>
    </row>
    <row r="38" customFormat="false" ht="15" hidden="false" customHeight="false" outlineLevel="0" collapsed="false">
      <c r="A38" s="300" t="s">
        <v>314</v>
      </c>
      <c r="B38" s="302"/>
      <c r="C38" s="302"/>
      <c r="D38" s="303"/>
      <c r="E38" s="303"/>
      <c r="F38" s="301" t="n">
        <f aca="false">F37+D38+E38</f>
        <v>0</v>
      </c>
    </row>
    <row r="39" customFormat="false" ht="15" hidden="false" customHeight="false" outlineLevel="0" collapsed="false">
      <c r="A39" s="300" t="s">
        <v>315</v>
      </c>
      <c r="B39" s="302"/>
      <c r="C39" s="302"/>
      <c r="D39" s="303"/>
      <c r="E39" s="303"/>
      <c r="F39" s="301" t="n">
        <f aca="false">F38+D39+E39</f>
        <v>0</v>
      </c>
    </row>
    <row r="40" customFormat="false" ht="15" hidden="false" customHeight="false" outlineLevel="0" collapsed="false">
      <c r="A40" s="300" t="s">
        <v>316</v>
      </c>
      <c r="B40" s="302"/>
      <c r="C40" s="302"/>
      <c r="D40" s="303"/>
      <c r="E40" s="303"/>
      <c r="F40" s="301" t="n">
        <f aca="false">F39+D40+E40</f>
        <v>0</v>
      </c>
    </row>
    <row r="41" customFormat="false" ht="15" hidden="false" customHeight="false" outlineLevel="0" collapsed="false">
      <c r="A41" s="300" t="s">
        <v>317</v>
      </c>
      <c r="B41" s="302"/>
      <c r="C41" s="302"/>
      <c r="D41" s="303"/>
      <c r="E41" s="303"/>
      <c r="F41" s="301" t="n">
        <f aca="false">F40+D41+E41</f>
        <v>0</v>
      </c>
    </row>
    <row r="42" customFormat="false" ht="15" hidden="false" customHeight="false" outlineLevel="0" collapsed="false">
      <c r="A42" s="300" t="s">
        <v>318</v>
      </c>
      <c r="B42" s="302"/>
      <c r="C42" s="302"/>
      <c r="D42" s="303"/>
      <c r="E42" s="303"/>
      <c r="F42" s="301" t="n">
        <f aca="false">F41+D42+E42</f>
        <v>0</v>
      </c>
    </row>
    <row r="43" customFormat="false" ht="15" hidden="false" customHeight="false" outlineLevel="0" collapsed="false">
      <c r="A43" s="300" t="s">
        <v>319</v>
      </c>
      <c r="B43" s="302"/>
      <c r="C43" s="302"/>
      <c r="D43" s="303"/>
      <c r="E43" s="303"/>
      <c r="F43" s="301" t="n">
        <f aca="false">F42+D43+E43</f>
        <v>0</v>
      </c>
    </row>
    <row r="44" customFormat="false" ht="15" hidden="false" customHeight="false" outlineLevel="0" collapsed="false">
      <c r="A44" s="300"/>
      <c r="B44" s="300"/>
      <c r="C44" s="304" t="s">
        <v>320</v>
      </c>
      <c r="D44" s="301"/>
      <c r="E44" s="301"/>
      <c r="F44" s="301" t="n">
        <f aca="false">F43+D44+E44</f>
        <v>0</v>
      </c>
    </row>
    <row r="45" customFormat="false" ht="15" hidden="false" customHeight="false" outlineLevel="0" collapsed="false">
      <c r="D45" s="68" t="s">
        <v>321</v>
      </c>
      <c r="F45" s="301" t="n">
        <f aca="false">F44</f>
        <v>0</v>
      </c>
    </row>
  </sheetData>
  <sheetProtection sheet="true" objects="true" scenarios="true" selectLockedCells="true"/>
  <hyperlinks>
    <hyperlink ref="G1" location="Perustiedot!Tulostusalue" display="[ HOME ]"/>
  </hyperlink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8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A1" activeCellId="0" sqref="A1"/>
    </sheetView>
  </sheetViews>
  <sheetFormatPr defaultColWidth="8.76953125" defaultRowHeight="15" zeroHeight="false" outlineLevelRow="0" outlineLevelCol="0"/>
  <cols>
    <col collapsed="false" customWidth="true" hidden="false" outlineLevel="0" max="1" min="1" style="78" width="20.71"/>
  </cols>
  <sheetData>
    <row r="1" customFormat="false" ht="15" hidden="false" customHeight="false" outlineLevel="0" collapsed="false">
      <c r="A1" s="305" t="s">
        <v>322</v>
      </c>
    </row>
    <row r="2" customFormat="false" ht="18" hidden="false" customHeight="false" outlineLevel="0" collapsed="false">
      <c r="A2" s="306" t="s">
        <v>323</v>
      </c>
      <c r="B2" s="307"/>
      <c r="C2" s="307"/>
    </row>
    <row r="4" customFormat="false" ht="15" hidden="false" customHeight="false" outlineLevel="0" collapsed="false">
      <c r="A4" s="308" t="s">
        <v>324</v>
      </c>
      <c r="B4" s="309" t="s">
        <v>325</v>
      </c>
    </row>
    <row r="5" customFormat="false" ht="15" hidden="false" customHeight="false" outlineLevel="0" collapsed="false">
      <c r="A5" s="310" t="s">
        <v>326</v>
      </c>
      <c r="B5" s="47" t="n">
        <v>1500</v>
      </c>
      <c r="C5" s="47"/>
      <c r="D5" s="47"/>
      <c r="E5" s="47"/>
      <c r="F5" s="47"/>
      <c r="G5" s="47"/>
      <c r="H5" s="47"/>
    </row>
    <row r="6" customFormat="false" ht="15" hidden="false" customHeight="false" outlineLevel="0" collapsed="false">
      <c r="A6" s="310" t="s">
        <v>327</v>
      </c>
      <c r="B6" s="47" t="n">
        <v>500</v>
      </c>
      <c r="C6" s="47"/>
      <c r="D6" s="47"/>
      <c r="E6" s="47"/>
      <c r="F6" s="47"/>
      <c r="G6" s="47"/>
      <c r="H6" s="47"/>
    </row>
    <row r="7" customFormat="false" ht="15" hidden="false" customHeight="false" outlineLevel="0" collapsed="false">
      <c r="A7" s="310" t="s">
        <v>328</v>
      </c>
      <c r="B7" s="47" t="n">
        <v>1200</v>
      </c>
      <c r="C7" s="47"/>
      <c r="D7" s="47"/>
      <c r="E7" s="47"/>
      <c r="F7" s="47"/>
      <c r="G7" s="47"/>
      <c r="H7" s="47"/>
    </row>
    <row r="8" customFormat="false" ht="15" hidden="false" customHeight="false" outlineLevel="0" collapsed="false">
      <c r="A8" s="310" t="s">
        <v>329</v>
      </c>
      <c r="B8" s="47" t="n">
        <v>500</v>
      </c>
      <c r="C8" s="47"/>
      <c r="D8" s="47"/>
      <c r="E8" s="47"/>
      <c r="F8" s="47"/>
      <c r="G8" s="47"/>
      <c r="H8" s="47"/>
    </row>
    <row r="9" customFormat="false" ht="15" hidden="false" customHeight="false" outlineLevel="0" collapsed="false">
      <c r="A9" s="310" t="s">
        <v>330</v>
      </c>
      <c r="B9" s="47" t="n">
        <v>0</v>
      </c>
      <c r="C9" s="47"/>
      <c r="D9" s="47"/>
      <c r="E9" s="47"/>
      <c r="F9" s="47"/>
      <c r="G9" s="47"/>
      <c r="H9" s="47"/>
    </row>
    <row r="10" customFormat="false" ht="15" hidden="false" customHeight="false" outlineLevel="0" collapsed="false">
      <c r="A10" s="310" t="s">
        <v>331</v>
      </c>
      <c r="B10" s="47" t="n">
        <v>-1500</v>
      </c>
      <c r="C10" s="47"/>
      <c r="D10" s="47"/>
      <c r="E10" s="47"/>
      <c r="F10" s="47"/>
      <c r="G10" s="47"/>
      <c r="H10" s="47"/>
    </row>
    <row r="11" customFormat="false" ht="15.75" hidden="false" customHeight="false" outlineLevel="0" collapsed="false">
      <c r="A11" s="47"/>
      <c r="B11" s="47"/>
      <c r="C11" s="47"/>
      <c r="D11" s="47"/>
      <c r="E11" s="47"/>
      <c r="F11" s="47"/>
      <c r="G11" s="47"/>
      <c r="H11" s="47"/>
    </row>
    <row r="12" customFormat="false" ht="15.75" hidden="false" customHeight="false" outlineLevel="0" collapsed="false">
      <c r="A12" s="309" t="s">
        <v>320</v>
      </c>
      <c r="B12" s="311" t="n">
        <f aca="false">SUM(B5:B11)</f>
        <v>2200</v>
      </c>
      <c r="C12" s="47"/>
      <c r="D12" s="47"/>
      <c r="E12" s="47"/>
      <c r="F12" s="47"/>
      <c r="G12" s="47"/>
      <c r="H12" s="47"/>
    </row>
    <row r="13" customFormat="false" ht="15.75" hidden="false" customHeight="false" outlineLevel="0" collapsed="false">
      <c r="A13" s="312" t="s">
        <v>332</v>
      </c>
      <c r="B13" s="47" t="n">
        <v>20</v>
      </c>
      <c r="C13" s="47"/>
      <c r="D13" s="47"/>
      <c r="E13" s="47"/>
      <c r="F13" s="47"/>
      <c r="G13" s="47"/>
      <c r="H13" s="47"/>
    </row>
    <row r="14" customFormat="false" ht="15.75" hidden="false" customHeight="false" outlineLevel="0" collapsed="false">
      <c r="A14" s="313" t="s">
        <v>333</v>
      </c>
      <c r="B14" s="314" t="n">
        <f aca="false">B12/B13</f>
        <v>110</v>
      </c>
      <c r="C14" s="47"/>
      <c r="D14" s="47"/>
      <c r="E14" s="47"/>
      <c r="F14" s="47"/>
      <c r="G14" s="47"/>
      <c r="H14" s="47"/>
    </row>
    <row r="15" customFormat="false" ht="15" hidden="false" customHeight="false" outlineLevel="0" collapsed="false">
      <c r="A15" s="47"/>
      <c r="B15" s="47"/>
      <c r="C15" s="47"/>
      <c r="D15" s="47"/>
      <c r="E15" s="47"/>
      <c r="F15" s="47"/>
      <c r="G15" s="47"/>
      <c r="H15" s="47"/>
    </row>
    <row r="16" customFormat="false" ht="15" hidden="false" customHeight="false" outlineLevel="0" collapsed="false">
      <c r="A16" s="47"/>
      <c r="B16" s="47"/>
      <c r="C16" s="47"/>
      <c r="D16" s="47"/>
      <c r="E16" s="47"/>
      <c r="F16" s="47"/>
      <c r="G16" s="47"/>
      <c r="H16" s="47"/>
    </row>
    <row r="17" customFormat="false" ht="15" hidden="false" customHeight="false" outlineLevel="0" collapsed="false">
      <c r="A17" s="310" t="s">
        <v>334</v>
      </c>
      <c r="B17" s="47"/>
      <c r="C17" s="47"/>
      <c r="D17" s="47"/>
      <c r="E17" s="47"/>
      <c r="F17" s="47"/>
      <c r="G17" s="47"/>
      <c r="H17" s="47"/>
    </row>
    <row r="18" customFormat="false" ht="15" hidden="false" customHeight="false" outlineLevel="0" collapsed="false">
      <c r="A18" s="312" t="s">
        <v>335</v>
      </c>
      <c r="B18" s="47"/>
      <c r="C18" s="47"/>
      <c r="D18" s="47"/>
      <c r="E18" s="47"/>
      <c r="F18" s="47"/>
      <c r="G18" s="47"/>
      <c r="H18" s="47"/>
    </row>
  </sheetData>
  <sheetProtection sheet="true" objects="true" scenarios="true" selectLockedCells="true"/>
  <hyperlinks>
    <hyperlink ref="A1" location="Perustiedot!Tulostusalue" display="Perustiedot!Tulostusalue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A1" activeCellId="0" sqref="A1"/>
    </sheetView>
  </sheetViews>
  <sheetFormatPr defaultColWidth="9.3984375" defaultRowHeight="15" zeroHeight="false" outlineLevelRow="0" outlineLevelCol="0"/>
  <cols>
    <col collapsed="false" customWidth="true" hidden="false" outlineLevel="0" max="1" min="1" style="78" width="11.71"/>
    <col collapsed="false" customWidth="true" hidden="false" outlineLevel="0" max="2" min="2" style="78" width="13.43"/>
    <col collapsed="false" customWidth="true" hidden="false" outlineLevel="0" max="3" min="3" style="78" width="29.42"/>
    <col collapsed="false" customWidth="true" hidden="false" outlineLevel="0" max="4" min="4" style="78" width="8.7"/>
    <col collapsed="false" customWidth="true" hidden="false" outlineLevel="0" max="5" min="5" style="315" width="12.57"/>
    <col collapsed="false" customWidth="true" hidden="false" outlineLevel="0" max="6" min="6" style="316" width="12.43"/>
  </cols>
  <sheetData>
    <row r="1" customFormat="false" ht="15" hidden="false" customHeight="false" outlineLevel="0" collapsed="false">
      <c r="A1" s="305" t="s">
        <v>128</v>
      </c>
    </row>
    <row r="2" customFormat="false" ht="15" hidden="false" customHeight="false" outlineLevel="0" collapsed="false">
      <c r="A2" s="308" t="s">
        <v>336</v>
      </c>
    </row>
    <row r="3" customFormat="false" ht="15" hidden="false" customHeight="false" outlineLevel="0" collapsed="false">
      <c r="A3" s="308" t="s">
        <v>337</v>
      </c>
      <c r="B3" s="308" t="s">
        <v>255</v>
      </c>
      <c r="C3" s="308" t="s">
        <v>338</v>
      </c>
      <c r="D3" s="308" t="s">
        <v>339</v>
      </c>
      <c r="E3" s="317" t="s">
        <v>258</v>
      </c>
      <c r="F3" s="318" t="s">
        <v>340</v>
      </c>
    </row>
    <row r="4" customFormat="false" ht="15" hidden="false" customHeight="false" outlineLevel="0" collapsed="false">
      <c r="A4" s="300"/>
      <c r="B4" s="319"/>
      <c r="C4" s="300"/>
      <c r="D4" s="300"/>
      <c r="E4" s="320"/>
      <c r="F4" s="321"/>
    </row>
    <row r="5" customFormat="false" ht="15" hidden="false" customHeight="false" outlineLevel="0" collapsed="false">
      <c r="A5" s="300"/>
      <c r="B5" s="300"/>
      <c r="C5" s="300"/>
      <c r="D5" s="300"/>
      <c r="E5" s="320"/>
      <c r="F5" s="321"/>
    </row>
    <row r="6" customFormat="false" ht="15" hidden="false" customHeight="false" outlineLevel="0" collapsed="false">
      <c r="A6" s="300"/>
      <c r="B6" s="300"/>
      <c r="C6" s="300"/>
      <c r="D6" s="300"/>
      <c r="E6" s="320"/>
      <c r="F6" s="321"/>
    </row>
    <row r="7" customFormat="false" ht="15" hidden="false" customHeight="false" outlineLevel="0" collapsed="false">
      <c r="A7" s="300"/>
      <c r="B7" s="300"/>
      <c r="C7" s="300"/>
      <c r="D7" s="300"/>
      <c r="E7" s="320"/>
      <c r="F7" s="321"/>
    </row>
    <row r="8" customFormat="false" ht="15" hidden="false" customHeight="false" outlineLevel="0" collapsed="false">
      <c r="A8" s="300"/>
      <c r="B8" s="300"/>
      <c r="C8" s="300"/>
      <c r="D8" s="300"/>
      <c r="E8" s="320"/>
      <c r="F8" s="321"/>
    </row>
    <row r="9" customFormat="false" ht="15" hidden="false" customHeight="false" outlineLevel="0" collapsed="false">
      <c r="A9" s="300"/>
      <c r="B9" s="300"/>
      <c r="C9" s="300"/>
      <c r="D9" s="300"/>
      <c r="E9" s="320"/>
      <c r="F9" s="321"/>
    </row>
    <row r="10" customFormat="false" ht="15" hidden="false" customHeight="false" outlineLevel="0" collapsed="false">
      <c r="A10" s="300"/>
      <c r="B10" s="300"/>
      <c r="C10" s="300"/>
      <c r="D10" s="300"/>
      <c r="E10" s="320"/>
      <c r="F10" s="321"/>
    </row>
    <row r="11" customFormat="false" ht="15" hidden="false" customHeight="false" outlineLevel="0" collapsed="false">
      <c r="A11" s="300"/>
      <c r="B11" s="300"/>
      <c r="C11" s="300"/>
      <c r="D11" s="300"/>
      <c r="E11" s="320"/>
      <c r="F11" s="321"/>
    </row>
    <row r="12" customFormat="false" ht="15" hidden="false" customHeight="false" outlineLevel="0" collapsed="false">
      <c r="A12" s="300"/>
      <c r="B12" s="300"/>
      <c r="C12" s="300"/>
      <c r="D12" s="300"/>
      <c r="E12" s="320"/>
      <c r="F12" s="321"/>
    </row>
    <row r="13" customFormat="false" ht="15" hidden="false" customHeight="false" outlineLevel="0" collapsed="false">
      <c r="A13" s="300"/>
      <c r="B13" s="300"/>
      <c r="C13" s="300"/>
      <c r="D13" s="300"/>
      <c r="E13" s="320"/>
      <c r="F13" s="321"/>
    </row>
    <row r="14" customFormat="false" ht="15" hidden="false" customHeight="false" outlineLevel="0" collapsed="false">
      <c r="A14" s="300"/>
      <c r="B14" s="300"/>
      <c r="C14" s="300"/>
      <c r="D14" s="300"/>
      <c r="E14" s="320"/>
      <c r="F14" s="321"/>
    </row>
    <row r="15" customFormat="false" ht="15" hidden="false" customHeight="false" outlineLevel="0" collapsed="false">
      <c r="A15" s="300"/>
      <c r="B15" s="300"/>
      <c r="C15" s="300"/>
      <c r="D15" s="300"/>
      <c r="E15" s="320"/>
      <c r="F15" s="321"/>
    </row>
    <row r="16" customFormat="false" ht="15" hidden="false" customHeight="false" outlineLevel="0" collapsed="false">
      <c r="A16" s="300"/>
      <c r="B16" s="300"/>
      <c r="C16" s="300"/>
      <c r="D16" s="300"/>
      <c r="E16" s="320"/>
      <c r="F16" s="321"/>
    </row>
    <row r="17" customFormat="false" ht="15" hidden="false" customHeight="false" outlineLevel="0" collapsed="false">
      <c r="A17" s="300"/>
      <c r="B17" s="300"/>
      <c r="C17" s="300"/>
      <c r="D17" s="300"/>
      <c r="E17" s="320"/>
      <c r="F17" s="321"/>
    </row>
    <row r="18" customFormat="false" ht="15" hidden="false" customHeight="false" outlineLevel="0" collapsed="false">
      <c r="A18" s="300"/>
      <c r="B18" s="300"/>
      <c r="C18" s="300"/>
      <c r="D18" s="300"/>
      <c r="E18" s="320"/>
      <c r="F18" s="321"/>
    </row>
    <row r="19" customFormat="false" ht="15" hidden="false" customHeight="false" outlineLevel="0" collapsed="false">
      <c r="A19" s="300"/>
      <c r="B19" s="300"/>
      <c r="C19" s="300"/>
      <c r="D19" s="300"/>
      <c r="E19" s="320"/>
      <c r="F19" s="321"/>
    </row>
    <row r="20" customFormat="false" ht="15" hidden="false" customHeight="false" outlineLevel="0" collapsed="false">
      <c r="A20" s="300"/>
      <c r="B20" s="300"/>
      <c r="C20" s="300"/>
      <c r="D20" s="300"/>
      <c r="E20" s="320"/>
      <c r="F20" s="321"/>
    </row>
    <row r="21" customFormat="false" ht="15" hidden="false" customHeight="false" outlineLevel="0" collapsed="false">
      <c r="A21" s="300"/>
      <c r="B21" s="300"/>
      <c r="C21" s="300"/>
      <c r="D21" s="300"/>
      <c r="E21" s="320"/>
      <c r="F21" s="321"/>
    </row>
    <row r="22" customFormat="false" ht="15" hidden="false" customHeight="false" outlineLevel="0" collapsed="false">
      <c r="A22" s="300"/>
      <c r="B22" s="300"/>
      <c r="C22" s="300"/>
      <c r="D22" s="300"/>
      <c r="E22" s="320"/>
      <c r="F22" s="321"/>
    </row>
    <row r="23" customFormat="false" ht="15" hidden="false" customHeight="false" outlineLevel="0" collapsed="false">
      <c r="A23" s="300"/>
      <c r="B23" s="300"/>
      <c r="C23" s="300"/>
      <c r="D23" s="300"/>
      <c r="E23" s="320"/>
      <c r="F23" s="321"/>
    </row>
    <row r="24" customFormat="false" ht="15" hidden="false" customHeight="false" outlineLevel="0" collapsed="false">
      <c r="A24" s="300"/>
      <c r="B24" s="300"/>
      <c r="C24" s="300"/>
      <c r="D24" s="300"/>
      <c r="E24" s="320"/>
      <c r="F24" s="321"/>
    </row>
    <row r="25" customFormat="false" ht="15" hidden="false" customHeight="false" outlineLevel="0" collapsed="false">
      <c r="A25" s="300"/>
      <c r="B25" s="300"/>
      <c r="C25" s="300"/>
      <c r="D25" s="300"/>
      <c r="E25" s="320"/>
      <c r="F25" s="321"/>
    </row>
    <row r="26" customFormat="false" ht="15" hidden="false" customHeight="false" outlineLevel="0" collapsed="false">
      <c r="A26" s="300"/>
      <c r="B26" s="300"/>
      <c r="C26" s="300"/>
      <c r="D26" s="300"/>
      <c r="E26" s="320"/>
      <c r="F26" s="321"/>
    </row>
    <row r="27" customFormat="false" ht="15" hidden="false" customHeight="false" outlineLevel="0" collapsed="false">
      <c r="A27" s="300"/>
      <c r="B27" s="300"/>
      <c r="C27" s="300"/>
      <c r="D27" s="300"/>
      <c r="E27" s="320"/>
      <c r="F27" s="321"/>
    </row>
    <row r="28" customFormat="false" ht="15" hidden="false" customHeight="false" outlineLevel="0" collapsed="false">
      <c r="A28" s="300"/>
      <c r="B28" s="300"/>
      <c r="C28" s="300"/>
      <c r="D28" s="300"/>
      <c r="E28" s="320"/>
      <c r="F28" s="321"/>
    </row>
    <row r="29" customFormat="false" ht="15" hidden="false" customHeight="false" outlineLevel="0" collapsed="false">
      <c r="A29" s="300"/>
      <c r="B29" s="300"/>
      <c r="C29" s="300"/>
      <c r="D29" s="300"/>
      <c r="E29" s="320"/>
      <c r="F29" s="321"/>
    </row>
    <row r="30" customFormat="false" ht="15" hidden="false" customHeight="false" outlineLevel="0" collapsed="false">
      <c r="A30" s="300"/>
      <c r="B30" s="300"/>
      <c r="C30" s="300"/>
      <c r="D30" s="300"/>
      <c r="E30" s="320"/>
      <c r="F30" s="321"/>
    </row>
    <row r="31" customFormat="false" ht="15" hidden="false" customHeight="false" outlineLevel="0" collapsed="false">
      <c r="A31" s="300"/>
      <c r="B31" s="300"/>
      <c r="C31" s="300"/>
      <c r="D31" s="300"/>
      <c r="E31" s="320"/>
      <c r="F31" s="321"/>
    </row>
    <row r="32" customFormat="false" ht="15" hidden="false" customHeight="false" outlineLevel="0" collapsed="false">
      <c r="A32" s="300"/>
      <c r="B32" s="300"/>
      <c r="C32" s="300"/>
      <c r="D32" s="300"/>
      <c r="E32" s="320"/>
      <c r="F32" s="321"/>
    </row>
    <row r="33" customFormat="false" ht="15" hidden="false" customHeight="false" outlineLevel="0" collapsed="false">
      <c r="A33" s="300"/>
      <c r="B33" s="300"/>
      <c r="C33" s="300"/>
      <c r="D33" s="300"/>
      <c r="E33" s="320"/>
      <c r="F33" s="321"/>
    </row>
    <row r="34" customFormat="false" ht="15" hidden="false" customHeight="false" outlineLevel="0" collapsed="false">
      <c r="A34" s="300"/>
      <c r="B34" s="300"/>
      <c r="C34" s="300"/>
      <c r="D34" s="300"/>
      <c r="E34" s="320"/>
      <c r="F34" s="321"/>
    </row>
    <row r="35" customFormat="false" ht="15" hidden="false" customHeight="false" outlineLevel="0" collapsed="false">
      <c r="A35" s="300"/>
      <c r="B35" s="300"/>
      <c r="C35" s="300"/>
      <c r="D35" s="300"/>
      <c r="E35" s="320"/>
      <c r="F35" s="321"/>
    </row>
    <row r="36" customFormat="false" ht="15" hidden="false" customHeight="false" outlineLevel="0" collapsed="false">
      <c r="A36" s="300"/>
      <c r="B36" s="300"/>
      <c r="C36" s="300"/>
      <c r="D36" s="300"/>
      <c r="E36" s="320"/>
      <c r="F36" s="321"/>
    </row>
    <row r="37" customFormat="false" ht="15" hidden="false" customHeight="false" outlineLevel="0" collapsed="false">
      <c r="A37" s="300"/>
      <c r="B37" s="300"/>
      <c r="C37" s="300"/>
      <c r="D37" s="300"/>
      <c r="E37" s="320"/>
      <c r="F37" s="321"/>
    </row>
    <row r="38" customFormat="false" ht="15" hidden="false" customHeight="false" outlineLevel="0" collapsed="false">
      <c r="A38" s="300"/>
      <c r="B38" s="300"/>
      <c r="C38" s="300"/>
      <c r="D38" s="300"/>
      <c r="E38" s="320"/>
      <c r="F38" s="321"/>
    </row>
    <row r="39" customFormat="false" ht="15" hidden="false" customHeight="false" outlineLevel="0" collapsed="false">
      <c r="A39" s="300"/>
      <c r="B39" s="300"/>
      <c r="C39" s="300"/>
      <c r="D39" s="300"/>
      <c r="E39" s="320"/>
      <c r="F39" s="321"/>
    </row>
    <row r="40" customFormat="false" ht="15" hidden="false" customHeight="false" outlineLevel="0" collapsed="false">
      <c r="A40" s="300"/>
      <c r="B40" s="300"/>
      <c r="C40" s="300"/>
      <c r="D40" s="300"/>
      <c r="E40" s="320"/>
      <c r="F40" s="321"/>
    </row>
    <row r="41" customFormat="false" ht="15" hidden="false" customHeight="false" outlineLevel="0" collapsed="false">
      <c r="A41" s="308"/>
      <c r="B41" s="308"/>
      <c r="C41" s="308" t="s">
        <v>320</v>
      </c>
      <c r="D41" s="308"/>
      <c r="E41" s="317" t="n">
        <f aca="false">SUM(E4:E40)</f>
        <v>0</v>
      </c>
      <c r="F41" s="318"/>
    </row>
  </sheetData>
  <sheetProtection sheet="true" objects="true" scenarios="true" selectLockedCells="true"/>
  <hyperlinks>
    <hyperlink ref="A1" location="Perustiedot!Tulostusalue" display="[ HOME ]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6953125" defaultRowHeight="15" zeroHeight="false" outlineLevelRow="0" outlineLevelCol="0"/>
  <cols>
    <col collapsed="false" customWidth="true" hidden="false" outlineLevel="0" max="2" min="1" style="78" width="19.14"/>
    <col collapsed="false" customWidth="true" hidden="false" outlineLevel="0" max="3" min="3" style="78" width="53.15"/>
    <col collapsed="false" customWidth="true" hidden="false" outlineLevel="0" max="4" min="4" style="78" width="16.71"/>
  </cols>
  <sheetData>
    <row r="1" customFormat="false" ht="15" hidden="false" customHeight="false" outlineLevel="0" collapsed="false">
      <c r="A1" s="305" t="s">
        <v>128</v>
      </c>
    </row>
    <row r="2" customFormat="false" ht="15.75" hidden="false" customHeight="false" outlineLevel="0" collapsed="false">
      <c r="A2" s="322" t="s">
        <v>341</v>
      </c>
      <c r="B2" s="323"/>
      <c r="C2" s="322"/>
      <c r="D2" s="323"/>
    </row>
    <row r="3" customFormat="false" ht="15.75" hidden="false" customHeight="false" outlineLevel="0" collapsed="false">
      <c r="A3" s="308"/>
    </row>
    <row r="4" customFormat="false" ht="15" hidden="false" customHeight="false" outlineLevel="0" collapsed="false">
      <c r="A4" s="324"/>
      <c r="B4" s="325" t="s">
        <v>342</v>
      </c>
      <c r="C4" s="325" t="s">
        <v>343</v>
      </c>
      <c r="D4" s="326" t="s">
        <v>344</v>
      </c>
    </row>
    <row r="5" customFormat="false" ht="15" hidden="false" customHeight="false" outlineLevel="0" collapsed="false">
      <c r="A5" s="327" t="s">
        <v>345</v>
      </c>
      <c r="B5" s="300"/>
      <c r="C5" s="300"/>
      <c r="D5" s="328"/>
    </row>
    <row r="6" customFormat="false" ht="15" hidden="false" customHeight="false" outlineLevel="0" collapsed="false">
      <c r="A6" s="327" t="s">
        <v>345</v>
      </c>
      <c r="B6" s="300"/>
      <c r="C6" s="300"/>
      <c r="D6" s="328"/>
    </row>
    <row r="7" customFormat="false" ht="15" hidden="false" customHeight="false" outlineLevel="0" collapsed="false">
      <c r="A7" s="327" t="s">
        <v>345</v>
      </c>
      <c r="B7" s="300"/>
      <c r="C7" s="300"/>
      <c r="D7" s="328"/>
    </row>
    <row r="8" customFormat="false" ht="15" hidden="false" customHeight="false" outlineLevel="0" collapsed="false">
      <c r="A8" s="327" t="s">
        <v>345</v>
      </c>
      <c r="B8" s="300"/>
      <c r="C8" s="300"/>
      <c r="D8" s="328"/>
    </row>
    <row r="9" customFormat="false" ht="15" hidden="false" customHeight="false" outlineLevel="0" collapsed="false">
      <c r="A9" s="327" t="s">
        <v>346</v>
      </c>
      <c r="B9" s="300"/>
      <c r="C9" s="300"/>
      <c r="D9" s="328"/>
    </row>
    <row r="10" customFormat="false" ht="15" hidden="false" customHeight="false" outlineLevel="0" collapsed="false">
      <c r="A10" s="327" t="s">
        <v>346</v>
      </c>
      <c r="B10" s="300"/>
      <c r="C10" s="300"/>
      <c r="D10" s="328"/>
    </row>
    <row r="11" customFormat="false" ht="15" hidden="false" customHeight="false" outlineLevel="0" collapsed="false">
      <c r="A11" s="327" t="s">
        <v>346</v>
      </c>
      <c r="B11" s="300"/>
      <c r="C11" s="300"/>
      <c r="D11" s="328"/>
    </row>
    <row r="12" customFormat="false" ht="15" hidden="false" customHeight="false" outlineLevel="0" collapsed="false">
      <c r="A12" s="327" t="s">
        <v>346</v>
      </c>
      <c r="B12" s="300"/>
      <c r="C12" s="300"/>
      <c r="D12" s="328"/>
    </row>
    <row r="13" customFormat="false" ht="15" hidden="false" customHeight="false" outlineLevel="0" collapsed="false">
      <c r="A13" s="327" t="s">
        <v>347</v>
      </c>
      <c r="B13" s="300"/>
      <c r="C13" s="300"/>
      <c r="D13" s="328"/>
    </row>
    <row r="14" customFormat="false" ht="15" hidden="false" customHeight="false" outlineLevel="0" collapsed="false">
      <c r="A14" s="327" t="s">
        <v>348</v>
      </c>
      <c r="B14" s="300"/>
      <c r="C14" s="300"/>
      <c r="D14" s="328"/>
    </row>
    <row r="15" customFormat="false" ht="15" hidden="false" customHeight="false" outlineLevel="0" collapsed="false">
      <c r="A15" s="327" t="s">
        <v>349</v>
      </c>
      <c r="B15" s="300"/>
      <c r="C15" s="300"/>
      <c r="D15" s="328"/>
    </row>
    <row r="16" customFormat="false" ht="15" hidden="false" customHeight="false" outlineLevel="0" collapsed="false">
      <c r="A16" s="327" t="s">
        <v>350</v>
      </c>
      <c r="B16" s="300"/>
      <c r="C16" s="300"/>
      <c r="D16" s="328"/>
    </row>
    <row r="17" customFormat="false" ht="15" hidden="false" customHeight="false" outlineLevel="0" collapsed="false">
      <c r="A17" s="327" t="s">
        <v>351</v>
      </c>
      <c r="B17" s="300"/>
      <c r="C17" s="300"/>
      <c r="D17" s="328"/>
    </row>
    <row r="18" customFormat="false" ht="15" hidden="false" customHeight="false" outlineLevel="0" collapsed="false">
      <c r="A18" s="327" t="s">
        <v>352</v>
      </c>
      <c r="B18" s="300"/>
      <c r="C18" s="300"/>
      <c r="D18" s="328"/>
    </row>
    <row r="19" customFormat="false" ht="15" hidden="false" customHeight="false" outlineLevel="0" collapsed="false">
      <c r="A19" s="327" t="s">
        <v>353</v>
      </c>
      <c r="B19" s="300"/>
      <c r="C19" s="300"/>
      <c r="D19" s="328"/>
    </row>
    <row r="20" customFormat="false" ht="15" hidden="false" customHeight="false" outlineLevel="0" collapsed="false">
      <c r="A20" s="327" t="s">
        <v>354</v>
      </c>
      <c r="B20" s="300"/>
      <c r="C20" s="300"/>
      <c r="D20" s="328"/>
    </row>
    <row r="21" customFormat="false" ht="15" hidden="false" customHeight="false" outlineLevel="0" collapsed="false">
      <c r="A21" s="327" t="s">
        <v>355</v>
      </c>
      <c r="B21" s="300"/>
      <c r="C21" s="300"/>
      <c r="D21" s="328"/>
    </row>
    <row r="22" customFormat="false" ht="15" hidden="false" customHeight="false" outlineLevel="0" collapsed="false">
      <c r="A22" s="327" t="s">
        <v>356</v>
      </c>
      <c r="B22" s="300"/>
      <c r="C22" s="300"/>
      <c r="D22" s="328"/>
    </row>
    <row r="23" customFormat="false" ht="15" hidden="false" customHeight="false" outlineLevel="0" collapsed="false">
      <c r="A23" s="327" t="s">
        <v>357</v>
      </c>
      <c r="B23" s="300"/>
      <c r="C23" s="300"/>
      <c r="D23" s="328"/>
    </row>
    <row r="24" customFormat="false" ht="15" hidden="false" customHeight="false" outlineLevel="0" collapsed="false">
      <c r="A24" s="327"/>
      <c r="B24" s="300"/>
      <c r="C24" s="300"/>
      <c r="D24" s="328"/>
    </row>
    <row r="25" customFormat="false" ht="15" hidden="false" customHeight="false" outlineLevel="0" collapsed="false">
      <c r="A25" s="327"/>
      <c r="B25" s="300"/>
      <c r="C25" s="300"/>
      <c r="D25" s="328"/>
    </row>
    <row r="26" customFormat="false" ht="15" hidden="false" customHeight="false" outlineLevel="0" collapsed="false">
      <c r="A26" s="327"/>
      <c r="B26" s="300"/>
      <c r="C26" s="300"/>
      <c r="D26" s="328"/>
    </row>
    <row r="27" customFormat="false" ht="15" hidden="false" customHeight="false" outlineLevel="0" collapsed="false">
      <c r="A27" s="327"/>
      <c r="B27" s="300"/>
      <c r="C27" s="300"/>
      <c r="D27" s="328"/>
    </row>
    <row r="28" customFormat="false" ht="15" hidden="false" customHeight="false" outlineLevel="0" collapsed="false">
      <c r="A28" s="327"/>
      <c r="B28" s="300"/>
      <c r="C28" s="300"/>
      <c r="D28" s="328"/>
    </row>
    <row r="29" customFormat="false" ht="15" hidden="false" customHeight="false" outlineLevel="0" collapsed="false">
      <c r="A29" s="327"/>
      <c r="B29" s="300"/>
      <c r="C29" s="300"/>
      <c r="D29" s="328"/>
    </row>
    <row r="30" customFormat="false" ht="15" hidden="false" customHeight="false" outlineLevel="0" collapsed="false">
      <c r="A30" s="327"/>
      <c r="B30" s="300"/>
      <c r="C30" s="300"/>
      <c r="D30" s="328"/>
    </row>
    <row r="31" customFormat="false" ht="15" hidden="false" customHeight="false" outlineLevel="0" collapsed="false">
      <c r="A31" s="327"/>
      <c r="B31" s="300"/>
      <c r="C31" s="300"/>
      <c r="D31" s="328"/>
    </row>
    <row r="32" customFormat="false" ht="15" hidden="false" customHeight="false" outlineLevel="0" collapsed="false">
      <c r="A32" s="327"/>
      <c r="B32" s="300"/>
      <c r="C32" s="300"/>
      <c r="D32" s="328"/>
    </row>
    <row r="33" customFormat="false" ht="15" hidden="false" customHeight="false" outlineLevel="0" collapsed="false">
      <c r="A33" s="327"/>
      <c r="B33" s="300"/>
      <c r="C33" s="300"/>
      <c r="D33" s="328"/>
    </row>
    <row r="34" customFormat="false" ht="15" hidden="false" customHeight="false" outlineLevel="0" collapsed="false">
      <c r="A34" s="327"/>
      <c r="B34" s="300"/>
      <c r="C34" s="300"/>
      <c r="D34" s="328"/>
    </row>
    <row r="35" customFormat="false" ht="15" hidden="false" customHeight="false" outlineLevel="0" collapsed="false">
      <c r="A35" s="327"/>
      <c r="B35" s="300"/>
      <c r="C35" s="300"/>
      <c r="D35" s="328"/>
    </row>
    <row r="36" customFormat="false" ht="15" hidden="false" customHeight="false" outlineLevel="0" collapsed="false">
      <c r="A36" s="327"/>
      <c r="B36" s="300"/>
      <c r="C36" s="300"/>
      <c r="D36" s="328"/>
    </row>
    <row r="37" customFormat="false" ht="15" hidden="false" customHeight="false" outlineLevel="0" collapsed="false">
      <c r="A37" s="327"/>
      <c r="B37" s="300"/>
      <c r="C37" s="300"/>
      <c r="D37" s="328"/>
    </row>
    <row r="38" customFormat="false" ht="15" hidden="false" customHeight="false" outlineLevel="0" collapsed="false">
      <c r="A38" s="327"/>
      <c r="B38" s="300"/>
      <c r="C38" s="300"/>
      <c r="D38" s="328"/>
    </row>
    <row r="39" customFormat="false" ht="15" hidden="false" customHeight="false" outlineLevel="0" collapsed="false">
      <c r="A39" s="327"/>
      <c r="B39" s="300"/>
      <c r="C39" s="300"/>
      <c r="D39" s="328"/>
    </row>
    <row r="40" customFormat="false" ht="15" hidden="false" customHeight="false" outlineLevel="0" collapsed="false">
      <c r="A40" s="327"/>
      <c r="B40" s="300"/>
      <c r="C40" s="300"/>
      <c r="D40" s="328"/>
    </row>
    <row r="41" customFormat="false" ht="15" hidden="false" customHeight="false" outlineLevel="0" collapsed="false">
      <c r="A41" s="327"/>
      <c r="B41" s="300"/>
      <c r="C41" s="300"/>
      <c r="D41" s="328"/>
    </row>
    <row r="42" customFormat="false" ht="15" hidden="false" customHeight="false" outlineLevel="0" collapsed="false">
      <c r="A42" s="327"/>
      <c r="B42" s="300"/>
      <c r="C42" s="300"/>
      <c r="D42" s="328"/>
    </row>
    <row r="43" customFormat="false" ht="15" hidden="false" customHeight="false" outlineLevel="0" collapsed="false">
      <c r="A43" s="327"/>
      <c r="B43" s="300"/>
      <c r="C43" s="300"/>
      <c r="D43" s="328"/>
    </row>
    <row r="44" customFormat="false" ht="15" hidden="false" customHeight="false" outlineLevel="0" collapsed="false">
      <c r="A44" s="327"/>
      <c r="B44" s="300"/>
      <c r="C44" s="300"/>
      <c r="D44" s="328"/>
    </row>
    <row r="45" customFormat="false" ht="15.75" hidden="false" customHeight="false" outlineLevel="0" collapsed="false">
      <c r="A45" s="329"/>
      <c r="B45" s="330"/>
      <c r="C45" s="330"/>
      <c r="D45" s="331"/>
    </row>
  </sheetData>
  <sheetProtection sheet="true" objects="true" scenarios="true" selectLockedCells="true"/>
  <hyperlinks>
    <hyperlink ref="A1" location="Perustiedot!Tulostusalue" display="[ HOME ]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124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A1" activeCellId="0" sqref="A1"/>
    </sheetView>
  </sheetViews>
  <sheetFormatPr defaultColWidth="8.76953125" defaultRowHeight="15.75" zeroHeight="false" outlineLevelRow="0" outlineLevelCol="0"/>
  <cols>
    <col collapsed="false" customWidth="true" hidden="false" outlineLevel="0" max="1" min="1" style="78" width="2.86"/>
    <col collapsed="false" customWidth="true" hidden="false" outlineLevel="0" max="2" min="2" style="332" width="1.29"/>
    <col collapsed="false" customWidth="true" hidden="false" outlineLevel="0" max="3" min="3" style="332" width="45.57"/>
    <col collapsed="false" customWidth="true" hidden="false" outlineLevel="0" max="4" min="4" style="332" width="8"/>
    <col collapsed="false" customWidth="true" hidden="false" outlineLevel="0" max="5" min="5" style="332" width="10.12"/>
    <col collapsed="false" customWidth="true" hidden="false" outlineLevel="0" max="6" min="6" style="332" width="11.57"/>
    <col collapsed="false" customWidth="true" hidden="false" outlineLevel="0" max="7" min="7" style="332" width="9.59"/>
    <col collapsed="false" customWidth="true" hidden="false" outlineLevel="0" max="8" min="8" style="332" width="12.15"/>
    <col collapsed="false" customWidth="true" hidden="false" outlineLevel="0" max="9" min="9" style="332" width="16.14"/>
    <col collapsed="false" customWidth="true" hidden="false" outlineLevel="0" max="10" min="10" style="333" width="15.28"/>
    <col collapsed="false" customWidth="true" hidden="false" outlineLevel="0" max="11" min="11" style="333" width="2.99"/>
    <col collapsed="false" customWidth="true" hidden="false" outlineLevel="0" max="12" min="12" style="333" width="12.43"/>
    <col collapsed="false" customWidth="true" hidden="false" outlineLevel="0" max="13" min="13" style="333" width="31.57"/>
  </cols>
  <sheetData>
    <row r="1" customFormat="false" ht="15.75" hidden="false" customHeight="false" outlineLevel="0" collapsed="false">
      <c r="A1" s="305" t="s">
        <v>322</v>
      </c>
      <c r="B1" s="333"/>
      <c r="C1" s="333"/>
      <c r="D1" s="333"/>
      <c r="E1" s="333"/>
      <c r="F1" s="333"/>
      <c r="G1" s="333"/>
      <c r="H1" s="333"/>
      <c r="I1" s="333"/>
      <c r="K1" s="50" t="s">
        <v>128</v>
      </c>
    </row>
    <row r="2" customFormat="false" ht="20.25" hidden="false" customHeight="false" outlineLevel="0" collapsed="false">
      <c r="B2" s="333"/>
      <c r="C2" s="334" t="str">
        <f aca="false">Perustiedot!B2</f>
        <v>Oulun Naisfutis ry</v>
      </c>
      <c r="D2" s="333"/>
      <c r="E2" s="333"/>
      <c r="F2" s="333"/>
      <c r="G2" s="335" t="s">
        <v>358</v>
      </c>
      <c r="H2" s="333"/>
      <c r="I2" s="333"/>
    </row>
    <row r="3" customFormat="false" ht="15.75" hidden="false" customHeight="false" outlineLevel="0" collapsed="false">
      <c r="B3" s="333"/>
      <c r="C3" s="336" t="n">
        <f aca="false">Perustiedot!C3</f>
        <v>0</v>
      </c>
      <c r="D3" s="333"/>
      <c r="E3" s="333"/>
      <c r="F3" s="333"/>
      <c r="G3" s="333"/>
      <c r="H3" s="333"/>
      <c r="I3" s="333"/>
      <c r="K3" s="337" t="s">
        <v>359</v>
      </c>
      <c r="L3" s="338"/>
      <c r="M3" s="339"/>
    </row>
    <row r="4" customFormat="false" ht="15.75" hidden="false" customHeight="false" outlineLevel="0" collapsed="false">
      <c r="B4" s="333"/>
      <c r="C4" s="333" t="s">
        <v>1</v>
      </c>
      <c r="D4" s="333"/>
      <c r="E4" s="333"/>
      <c r="F4" s="340"/>
      <c r="G4" s="341" t="s">
        <v>272</v>
      </c>
      <c r="H4" s="342" t="n">
        <f aca="true">TODAY()</f>
        <v>44882</v>
      </c>
      <c r="I4" s="342"/>
      <c r="K4" s="343"/>
      <c r="L4" s="344"/>
      <c r="M4" s="345"/>
    </row>
    <row r="5" customFormat="false" ht="15.75" hidden="false" customHeight="false" outlineLevel="0" collapsed="false">
      <c r="B5" s="333"/>
      <c r="C5" s="336" t="s">
        <v>360</v>
      </c>
      <c r="D5" s="333"/>
      <c r="E5" s="333"/>
      <c r="F5" s="340"/>
      <c r="G5" s="341" t="s">
        <v>361</v>
      </c>
      <c r="H5" s="346" t="n">
        <v>1</v>
      </c>
      <c r="I5" s="346"/>
      <c r="K5" s="343"/>
      <c r="L5" s="55"/>
      <c r="M5" s="345"/>
    </row>
    <row r="6" customFormat="false" ht="15.75" hidden="false" customHeight="false" outlineLevel="0" collapsed="false">
      <c r="B6" s="333"/>
      <c r="C6" s="333"/>
      <c r="D6" s="333"/>
      <c r="E6" s="333"/>
      <c r="F6" s="340"/>
      <c r="G6" s="347" t="s">
        <v>362</v>
      </c>
      <c r="H6" s="348" t="n">
        <f aca="false">H4+I9</f>
        <v>44896</v>
      </c>
      <c r="I6" s="348"/>
      <c r="K6" s="343"/>
      <c r="L6" s="55"/>
      <c r="M6" s="345"/>
    </row>
    <row r="7" customFormat="false" ht="15.75" hidden="false" customHeight="false" outlineLevel="0" collapsed="false">
      <c r="B7" s="333"/>
      <c r="D7" s="333"/>
      <c r="E7" s="333"/>
      <c r="F7" s="340"/>
      <c r="G7" s="341" t="s">
        <v>363</v>
      </c>
      <c r="H7" s="349" t="s">
        <v>364</v>
      </c>
      <c r="I7" s="349"/>
      <c r="K7" s="343"/>
      <c r="L7" s="55" t="s">
        <v>365</v>
      </c>
      <c r="M7" s="345"/>
    </row>
    <row r="8" customFormat="false" ht="15.75" hidden="false" customHeight="false" outlineLevel="0" collapsed="false">
      <c r="B8" s="333"/>
      <c r="C8" s="350" t="s">
        <v>366</v>
      </c>
      <c r="D8" s="333"/>
      <c r="E8" s="333"/>
      <c r="F8" s="340"/>
      <c r="G8" s="341" t="s">
        <v>367</v>
      </c>
      <c r="H8" s="340"/>
      <c r="I8" s="351" t="n">
        <v>1436</v>
      </c>
      <c r="K8" s="343"/>
      <c r="L8" s="55"/>
      <c r="M8" s="345"/>
    </row>
    <row r="9" customFormat="false" ht="15.75" hidden="false" customHeight="false" outlineLevel="0" collapsed="false">
      <c r="B9" s="333"/>
      <c r="C9" s="352" t="s">
        <v>368</v>
      </c>
      <c r="D9" s="333"/>
      <c r="E9" s="333"/>
      <c r="F9" s="340"/>
      <c r="G9" s="341" t="s">
        <v>369</v>
      </c>
      <c r="H9" s="340"/>
      <c r="I9" s="351" t="n">
        <v>14</v>
      </c>
      <c r="J9" s="333" t="s">
        <v>370</v>
      </c>
      <c r="K9" s="343"/>
      <c r="L9" s="55" t="s">
        <v>371</v>
      </c>
      <c r="M9" s="345"/>
    </row>
    <row r="10" customFormat="false" ht="15.75" hidden="false" customHeight="false" outlineLevel="0" collapsed="false">
      <c r="B10" s="333"/>
      <c r="C10" s="352" t="s">
        <v>372</v>
      </c>
      <c r="D10" s="333"/>
      <c r="E10" s="333"/>
      <c r="F10" s="340"/>
      <c r="G10" s="341" t="s">
        <v>373</v>
      </c>
      <c r="H10" s="340"/>
      <c r="I10" s="353"/>
      <c r="K10" s="354"/>
      <c r="L10" s="355"/>
      <c r="M10" s="356"/>
    </row>
    <row r="11" customFormat="false" ht="15.75" hidden="false" customHeight="false" outlineLevel="0" collapsed="false">
      <c r="B11" s="333"/>
      <c r="C11" s="352" t="s">
        <v>374</v>
      </c>
      <c r="D11" s="333"/>
      <c r="E11" s="333"/>
      <c r="F11" s="340"/>
      <c r="G11" s="341" t="s">
        <v>375</v>
      </c>
      <c r="I11" s="353" t="n">
        <f aca="false">Perustiedot!C4</f>
        <v>0</v>
      </c>
    </row>
    <row r="12" customFormat="false" ht="15.75" hidden="false" customHeight="false" outlineLevel="0" collapsed="false">
      <c r="B12" s="333"/>
      <c r="D12" s="333"/>
      <c r="E12" s="333"/>
      <c r="F12" s="340"/>
      <c r="G12" s="341" t="s">
        <v>376</v>
      </c>
      <c r="H12" s="340"/>
      <c r="I12" s="353"/>
    </row>
    <row r="13" customFormat="false" ht="15.75" hidden="false" customHeight="false" outlineLevel="0" collapsed="false">
      <c r="B13" s="333"/>
      <c r="C13" s="333"/>
      <c r="D13" s="333"/>
      <c r="E13" s="333"/>
      <c r="F13" s="333"/>
      <c r="G13" s="333" t="s">
        <v>377</v>
      </c>
      <c r="H13" s="333"/>
      <c r="I13" s="357" t="s">
        <v>378</v>
      </c>
    </row>
    <row r="14" customFormat="false" ht="15.75" hidden="false" customHeight="false" outlineLevel="0" collapsed="false">
      <c r="B14" s="333"/>
      <c r="C14" s="333"/>
      <c r="D14" s="333"/>
      <c r="E14" s="333"/>
      <c r="F14" s="333"/>
      <c r="G14" s="333" t="s">
        <v>379</v>
      </c>
      <c r="H14" s="333"/>
      <c r="I14" s="333"/>
    </row>
    <row r="15" customFormat="false" ht="15.75" hidden="false" customHeight="false" outlineLevel="0" collapsed="false">
      <c r="B15" s="333"/>
      <c r="C15" s="358" t="s">
        <v>380</v>
      </c>
      <c r="D15" s="333"/>
      <c r="E15" s="333"/>
      <c r="F15" s="333"/>
      <c r="G15" s="333"/>
      <c r="H15" s="333"/>
      <c r="I15" s="333"/>
    </row>
    <row r="16" customFormat="false" ht="15.75" hidden="false" customHeight="false" outlineLevel="0" collapsed="false">
      <c r="B16" s="333"/>
      <c r="C16" s="352" t="s">
        <v>381</v>
      </c>
      <c r="D16" s="352"/>
      <c r="E16" s="352"/>
      <c r="F16" s="352"/>
      <c r="G16" s="333"/>
      <c r="H16" s="333"/>
      <c r="I16" s="333"/>
    </row>
    <row r="17" customFormat="false" ht="15.75" hidden="false" customHeight="false" outlineLevel="0" collapsed="false">
      <c r="B17" s="333"/>
      <c r="C17" s="352"/>
      <c r="D17" s="352"/>
      <c r="E17" s="352"/>
      <c r="F17" s="352"/>
      <c r="G17" s="333"/>
      <c r="H17" s="333"/>
      <c r="I17" s="333"/>
    </row>
    <row r="18" customFormat="false" ht="15.75" hidden="false" customHeight="false" outlineLevel="0" collapsed="false">
      <c r="B18" s="333"/>
      <c r="C18" s="352"/>
      <c r="D18" s="352"/>
      <c r="E18" s="352"/>
      <c r="F18" s="352"/>
      <c r="G18" s="333"/>
      <c r="H18" s="333"/>
      <c r="I18" s="333"/>
    </row>
    <row r="19" customFormat="false" ht="15.75" hidden="false" customHeight="false" outlineLevel="0" collapsed="false">
      <c r="B19" s="333"/>
      <c r="C19" s="352"/>
      <c r="D19" s="352"/>
      <c r="E19" s="352"/>
      <c r="F19" s="352"/>
      <c r="G19" s="333"/>
      <c r="H19" s="333"/>
      <c r="I19" s="333"/>
    </row>
    <row r="20" customFormat="false" ht="15.75" hidden="false" customHeight="false" outlineLevel="0" collapsed="false">
      <c r="B20" s="333"/>
      <c r="C20" s="359" t="s">
        <v>256</v>
      </c>
      <c r="D20" s="360" t="s">
        <v>382</v>
      </c>
      <c r="E20" s="361" t="s">
        <v>383</v>
      </c>
      <c r="F20" s="360" t="s">
        <v>384</v>
      </c>
      <c r="G20" s="360" t="s">
        <v>385</v>
      </c>
      <c r="H20" s="360" t="s">
        <v>386</v>
      </c>
      <c r="I20" s="360" t="s">
        <v>320</v>
      </c>
    </row>
    <row r="21" customFormat="false" ht="15.75" hidden="false" customHeight="false" outlineLevel="0" collapsed="false">
      <c r="B21" s="333"/>
      <c r="C21" s="362" t="s">
        <v>387</v>
      </c>
      <c r="D21" s="362" t="n">
        <v>1</v>
      </c>
      <c r="E21" s="363" t="s">
        <v>388</v>
      </c>
      <c r="F21" s="364" t="n">
        <v>350</v>
      </c>
      <c r="G21" s="365" t="n">
        <v>0</v>
      </c>
      <c r="H21" s="366" t="n">
        <f aca="false">IF(ISBLANK(G21),"",IF(F21*G21*D21&gt;0,F21*G21*D21,0))</f>
        <v>0</v>
      </c>
      <c r="I21" s="366" t="n">
        <f aca="false">IF(SUM(D21*F21,H21)&gt;0,SUM(D21*F21,H21),"")</f>
        <v>350</v>
      </c>
    </row>
    <row r="22" customFormat="false" ht="15.75" hidden="false" customHeight="false" outlineLevel="0" collapsed="false">
      <c r="B22" s="333"/>
      <c r="C22" s="367" t="s">
        <v>389</v>
      </c>
      <c r="D22" s="367" t="n">
        <v>0</v>
      </c>
      <c r="E22" s="368" t="s">
        <v>388</v>
      </c>
      <c r="F22" s="366" t="n">
        <v>0</v>
      </c>
      <c r="G22" s="369" t="n">
        <v>0</v>
      </c>
      <c r="H22" s="366" t="n">
        <f aca="false">IF(ISBLANK(G22),"",IF(F22*G22*D22&gt;0,F22*G22*D22,0))</f>
        <v>0</v>
      </c>
      <c r="I22" s="366" t="str">
        <f aca="false">IF(SUM(D22*F22,H22)&gt;0,SUM(D22*F22,H22),"")</f>
        <v/>
      </c>
    </row>
    <row r="23" customFormat="false" ht="15.75" hidden="false" customHeight="false" outlineLevel="0" collapsed="false">
      <c r="B23" s="333"/>
      <c r="C23" s="367"/>
      <c r="D23" s="367"/>
      <c r="E23" s="368"/>
      <c r="F23" s="366"/>
      <c r="G23" s="369"/>
      <c r="H23" s="366" t="str">
        <f aca="false">IF(ISBLANK(G23),"",IF(F23*G23*D23&gt;0,F23*G23*D23,0))</f>
        <v/>
      </c>
      <c r="I23" s="366" t="str">
        <f aca="false">IF(SUM(D23*F23,H23)&gt;0,SUM(D23*F23,H23),"")</f>
        <v/>
      </c>
    </row>
    <row r="24" customFormat="false" ht="15.75" hidden="false" customHeight="false" outlineLevel="0" collapsed="false">
      <c r="B24" s="333"/>
      <c r="C24" s="367"/>
      <c r="D24" s="367"/>
      <c r="E24" s="368"/>
      <c r="F24" s="366"/>
      <c r="G24" s="369"/>
      <c r="H24" s="366" t="str">
        <f aca="false">IF(ISBLANK(G24),"",IF(F24*G24*D24&gt;0,F24*G24*D24,0))</f>
        <v/>
      </c>
      <c r="I24" s="366" t="str">
        <f aca="false">IF(SUM(D24*F24,H24)&gt;0,SUM(D24*F24,H24),"")</f>
        <v/>
      </c>
    </row>
    <row r="25" customFormat="false" ht="15.75" hidden="false" customHeight="false" outlineLevel="0" collapsed="false">
      <c r="B25" s="333"/>
      <c r="C25" s="367"/>
      <c r="D25" s="367"/>
      <c r="E25" s="368"/>
      <c r="F25" s="366"/>
      <c r="G25" s="369"/>
      <c r="H25" s="366" t="str">
        <f aca="false">IF(ISBLANK(G25),"",IF(F25*G25*D25&gt;0,F25*G25*D25,0))</f>
        <v/>
      </c>
      <c r="I25" s="366" t="str">
        <f aca="false">IF(SUM(D25*F25,H25)&gt;0,SUM(D25*F25,H25),"")</f>
        <v/>
      </c>
    </row>
    <row r="26" customFormat="false" ht="15.75" hidden="false" customHeight="false" outlineLevel="0" collapsed="false">
      <c r="B26" s="333"/>
      <c r="C26" s="367"/>
      <c r="D26" s="367"/>
      <c r="E26" s="368"/>
      <c r="F26" s="366"/>
      <c r="G26" s="369"/>
      <c r="H26" s="366" t="str">
        <f aca="false">IF(ISBLANK(G26),"",IF(F26*G26*D26&gt;0,F26*G26*D26,0))</f>
        <v/>
      </c>
      <c r="I26" s="366" t="str">
        <f aca="false">IF(SUM(D26*F26,H26)&gt;0,SUM(D26*F26,H26),"")</f>
        <v/>
      </c>
    </row>
    <row r="27" customFormat="false" ht="15.75" hidden="false" customHeight="false" outlineLevel="0" collapsed="false">
      <c r="B27" s="333"/>
      <c r="C27" s="367"/>
      <c r="D27" s="367"/>
      <c r="E27" s="368"/>
      <c r="F27" s="366"/>
      <c r="G27" s="369"/>
      <c r="H27" s="366" t="str">
        <f aca="false">IF(ISBLANK(G27),"",IF(F27*G27*D27&gt;0,F27*G27*D27,0))</f>
        <v/>
      </c>
      <c r="I27" s="366" t="str">
        <f aca="false">IF(SUM(D27*F27,H27)&gt;0,SUM(D27*F27,H27),"")</f>
        <v/>
      </c>
    </row>
    <row r="28" customFormat="false" ht="15.75" hidden="false" customHeight="false" outlineLevel="0" collapsed="false">
      <c r="B28" s="333"/>
      <c r="C28" s="367"/>
      <c r="D28" s="367"/>
      <c r="E28" s="368"/>
      <c r="F28" s="366"/>
      <c r="G28" s="369"/>
      <c r="H28" s="366" t="str">
        <f aca="false">IF(ISBLANK(G28),"",IF(F28*G28*D28&gt;0,F28*G28*D28,0))</f>
        <v/>
      </c>
      <c r="I28" s="366" t="str">
        <f aca="false">IF(SUM(D28*F28,H28)&gt;0,SUM(D28*F28,H28),"")</f>
        <v/>
      </c>
    </row>
    <row r="29" customFormat="false" ht="15.75" hidden="false" customHeight="false" outlineLevel="0" collapsed="false">
      <c r="B29" s="333"/>
      <c r="C29" s="367"/>
      <c r="D29" s="367"/>
      <c r="E29" s="368"/>
      <c r="F29" s="366"/>
      <c r="G29" s="369"/>
      <c r="H29" s="366" t="str">
        <f aca="false">IF(ISBLANK(G29),"",IF(F29*G29*D29&gt;0,F29*G29*D29,0))</f>
        <v/>
      </c>
      <c r="I29" s="366" t="str">
        <f aca="false">IF(SUM(D29*F29,H29)&gt;0,SUM(D29*F29,H29),"")</f>
        <v/>
      </c>
    </row>
    <row r="30" customFormat="false" ht="15.75" hidden="false" customHeight="false" outlineLevel="0" collapsed="false">
      <c r="B30" s="333"/>
      <c r="C30" s="367"/>
      <c r="D30" s="367"/>
      <c r="E30" s="368"/>
      <c r="F30" s="366"/>
      <c r="G30" s="369"/>
      <c r="H30" s="366" t="str">
        <f aca="false">IF(ISBLANK(G30),"",IF(F30*G30*D30&gt;0,F30*G30*D30,0))</f>
        <v/>
      </c>
      <c r="I30" s="366" t="str">
        <f aca="false">IF(SUM(D30*F30,H30)&gt;0,SUM(D30*F30,H30),"")</f>
        <v/>
      </c>
    </row>
    <row r="31" customFormat="false" ht="15.75" hidden="false" customHeight="false" outlineLevel="0" collapsed="false">
      <c r="B31" s="333"/>
      <c r="C31" s="367"/>
      <c r="D31" s="367"/>
      <c r="E31" s="368"/>
      <c r="F31" s="366"/>
      <c r="G31" s="369"/>
      <c r="H31" s="366" t="str">
        <f aca="false">IF(ISBLANK(G31),"",IF(F31*G31*D31&gt;0,F31*G31*D31,0))</f>
        <v/>
      </c>
      <c r="I31" s="366" t="str">
        <f aca="false">IF(SUM(D31*F31,H31)&gt;0,SUM(D31*F31,H31),"")</f>
        <v/>
      </c>
    </row>
    <row r="32" customFormat="false" ht="15.75" hidden="false" customHeight="false" outlineLevel="0" collapsed="false">
      <c r="B32" s="333"/>
      <c r="C32" s="367"/>
      <c r="D32" s="367"/>
      <c r="E32" s="368"/>
      <c r="F32" s="366"/>
      <c r="G32" s="369"/>
      <c r="H32" s="366" t="str">
        <f aca="false">IF(ISBLANK(G32),"",IF(F32*G32*D32&gt;0,F32*G32*D32,0))</f>
        <v/>
      </c>
      <c r="I32" s="366" t="str">
        <f aca="false">IF(SUM(D32*F32,H32)&gt;0,SUM(D32*F32,H32),"")</f>
        <v/>
      </c>
    </row>
    <row r="33" customFormat="false" ht="15.75" hidden="false" customHeight="false" outlineLevel="0" collapsed="false">
      <c r="B33" s="333"/>
      <c r="C33" s="367"/>
      <c r="D33" s="367"/>
      <c r="E33" s="368"/>
      <c r="F33" s="366"/>
      <c r="G33" s="369"/>
      <c r="H33" s="366" t="str">
        <f aca="false">IF(ISBLANK(G33),"",IF(F33*G33*D33&gt;0,F33*G33*D33,0))</f>
        <v/>
      </c>
      <c r="I33" s="366" t="str">
        <f aca="false">IF(SUM(D33*F33,H33)&gt;0,SUM(D33*F33,H33),"")</f>
        <v/>
      </c>
    </row>
    <row r="34" customFormat="false" ht="15.75" hidden="false" customHeight="false" outlineLevel="0" collapsed="false">
      <c r="B34" s="333"/>
      <c r="C34" s="367"/>
      <c r="D34" s="367"/>
      <c r="E34" s="368"/>
      <c r="F34" s="366"/>
      <c r="G34" s="369"/>
      <c r="H34" s="366" t="str">
        <f aca="false">IF(ISBLANK(G34),"",IF(F34*G34*D34&gt;0,F34*G34*D34,0))</f>
        <v/>
      </c>
      <c r="I34" s="366" t="str">
        <f aca="false">IF(SUM(D34*F34,H34)&gt;0,SUM(D34*F34,H34),"")</f>
        <v/>
      </c>
    </row>
    <row r="35" customFormat="false" ht="15.75" hidden="false" customHeight="false" outlineLevel="0" collapsed="false">
      <c r="B35" s="333"/>
      <c r="C35" s="367"/>
      <c r="D35" s="367"/>
      <c r="E35" s="368"/>
      <c r="F35" s="366"/>
      <c r="G35" s="369"/>
      <c r="H35" s="366" t="str">
        <f aca="false">IF(ISBLANK(G35),"",IF(F35*G35*D35&gt;0,F35*G35*D35,0))</f>
        <v/>
      </c>
      <c r="I35" s="366" t="str">
        <f aca="false">IF(SUM(D35*F35,H35)&gt;0,SUM(D35*F35,H35),"")</f>
        <v/>
      </c>
    </row>
    <row r="36" customFormat="false" ht="15.75" hidden="false" customHeight="false" outlineLevel="0" collapsed="false">
      <c r="B36" s="333"/>
      <c r="C36" s="367"/>
      <c r="D36" s="367"/>
      <c r="E36" s="368"/>
      <c r="F36" s="366"/>
      <c r="G36" s="369"/>
      <c r="H36" s="366" t="str">
        <f aca="false">IF(ISBLANK(G36),"",IF(F36*G36*D36&gt;0,F36*G36*D36,0))</f>
        <v/>
      </c>
      <c r="I36" s="366" t="str">
        <f aca="false">IF(SUM(D36*F36,H36)&gt;0,SUM(D36*F36,H36),"")</f>
        <v/>
      </c>
    </row>
    <row r="37" customFormat="false" ht="15.75" hidden="false" customHeight="false" outlineLevel="0" collapsed="false">
      <c r="B37" s="333"/>
      <c r="C37" s="367"/>
      <c r="D37" s="367"/>
      <c r="E37" s="368"/>
      <c r="F37" s="366"/>
      <c r="G37" s="369"/>
      <c r="H37" s="366" t="str">
        <f aca="false">IF(ISBLANK(G37),"",IF(F37*G37*D37&gt;0,F37*G37*D37,0))</f>
        <v/>
      </c>
      <c r="I37" s="366" t="str">
        <f aca="false">IF(SUM(D37*F37,H37)&gt;0,SUM(D37*F37,H37),"")</f>
        <v/>
      </c>
    </row>
    <row r="38" customFormat="false" ht="15.75" hidden="false" customHeight="false" outlineLevel="0" collapsed="false">
      <c r="B38" s="333"/>
      <c r="C38" s="367"/>
      <c r="D38" s="367"/>
      <c r="E38" s="368"/>
      <c r="F38" s="366"/>
      <c r="G38" s="369"/>
      <c r="H38" s="366" t="str">
        <f aca="false">IF(ISBLANK(G38),"",IF(F38*G38*D38&gt;0,F38*G38*D38,0))</f>
        <v/>
      </c>
      <c r="I38" s="366" t="str">
        <f aca="false">IF(SUM(D38*F38,H38)&gt;0,SUM(D38*F38,H38),"")</f>
        <v/>
      </c>
    </row>
    <row r="39" customFormat="false" ht="15.75" hidden="false" customHeight="false" outlineLevel="0" collapsed="false">
      <c r="B39" s="333"/>
      <c r="C39" s="367"/>
      <c r="D39" s="367"/>
      <c r="E39" s="368"/>
      <c r="F39" s="366"/>
      <c r="G39" s="369"/>
      <c r="H39" s="366" t="str">
        <f aca="false">IF(ISBLANK(G39),"",IF(F39*G39*D39&gt;0,F39*G39*D39,0))</f>
        <v/>
      </c>
      <c r="I39" s="366" t="str">
        <f aca="false">IF(SUM(D39*F39,H39)&gt;0,SUM(D39*F39,H39),"")</f>
        <v/>
      </c>
    </row>
    <row r="40" customFormat="false" ht="15.75" hidden="false" customHeight="false" outlineLevel="0" collapsed="false">
      <c r="B40" s="333"/>
      <c r="C40" s="367"/>
      <c r="D40" s="367"/>
      <c r="E40" s="368"/>
      <c r="F40" s="366"/>
      <c r="G40" s="369"/>
      <c r="H40" s="366" t="str">
        <f aca="false">IF(ISBLANK(G40),"",IF(F40*G40*D40&gt;0,F40*G40*D40,0))</f>
        <v/>
      </c>
      <c r="I40" s="366" t="str">
        <f aca="false">IF(SUM(D40*F40,H40)&gt;0,SUM(D40*F40,H40),"")</f>
        <v/>
      </c>
    </row>
    <row r="41" customFormat="false" ht="15.75" hidden="false" customHeight="false" outlineLevel="0" collapsed="false">
      <c r="B41" s="333"/>
      <c r="C41" s="370"/>
      <c r="D41" s="370"/>
      <c r="E41" s="371"/>
      <c r="F41" s="372"/>
      <c r="G41" s="373"/>
      <c r="H41" s="372" t="str">
        <f aca="false">IF(ISBLANK(G41),"",IF(F41*G41*D41&gt;0,F41*G41*D41,0))</f>
        <v/>
      </c>
      <c r="I41" s="372" t="str">
        <f aca="false">IF(SUM(D41*F41,H41)&gt;0,SUM(D41*F41,H41),"")</f>
        <v/>
      </c>
    </row>
    <row r="42" customFormat="false" ht="15.75" hidden="false" customHeight="false" outlineLevel="0" collapsed="false">
      <c r="B42" s="333"/>
      <c r="C42" s="374"/>
      <c r="D42" s="374"/>
      <c r="E42" s="375"/>
      <c r="F42" s="376"/>
      <c r="G42" s="377"/>
      <c r="H42" s="376"/>
      <c r="I42" s="374"/>
    </row>
    <row r="43" customFormat="false" ht="15.75" hidden="false" customHeight="false" outlineLevel="0" collapsed="false">
      <c r="B43" s="333"/>
      <c r="C43" s="374"/>
      <c r="D43" s="374"/>
      <c r="E43" s="375"/>
      <c r="F43" s="376"/>
      <c r="G43" s="377"/>
      <c r="H43" s="376"/>
      <c r="I43" s="374"/>
    </row>
    <row r="44" customFormat="false" ht="15.75" hidden="false" customHeight="false" outlineLevel="0" collapsed="false">
      <c r="B44" s="333"/>
      <c r="C44" s="333"/>
      <c r="D44" s="333"/>
      <c r="E44" s="333"/>
      <c r="F44" s="333"/>
      <c r="G44" s="358" t="s">
        <v>390</v>
      </c>
      <c r="H44" s="333"/>
      <c r="I44" s="378" t="n">
        <f aca="false">SUM(I21:I41)-SUM(H21:H41)</f>
        <v>350</v>
      </c>
    </row>
    <row r="45" customFormat="false" ht="15.75" hidden="false" customHeight="false" outlineLevel="0" collapsed="false">
      <c r="B45" s="333"/>
      <c r="C45" s="333"/>
      <c r="D45" s="333"/>
      <c r="E45" s="333"/>
      <c r="F45" s="333"/>
      <c r="G45" s="358" t="s">
        <v>391</v>
      </c>
      <c r="H45" s="333"/>
      <c r="I45" s="378" t="n">
        <f aca="false">SUM(H21:H41)</f>
        <v>0</v>
      </c>
    </row>
    <row r="46" customFormat="false" ht="15.75" hidden="false" customHeight="false" outlineLevel="0" collapsed="false">
      <c r="B46" s="333"/>
      <c r="C46" s="333"/>
      <c r="D46" s="333"/>
      <c r="E46" s="333"/>
      <c r="F46" s="333"/>
      <c r="G46" s="333"/>
      <c r="H46" s="333"/>
      <c r="I46" s="333"/>
    </row>
    <row r="47" customFormat="false" ht="18" hidden="false" customHeight="false" outlineLevel="0" collapsed="false">
      <c r="B47" s="333"/>
      <c r="C47" s="333"/>
      <c r="D47" s="333"/>
      <c r="E47" s="333"/>
      <c r="F47" s="333"/>
      <c r="G47" s="379" t="s">
        <v>320</v>
      </c>
      <c r="H47" s="380"/>
      <c r="I47" s="381" t="n">
        <f aca="false">SUM(I21:I41)</f>
        <v>350</v>
      </c>
    </row>
    <row r="48" customFormat="false" ht="15.75" hidden="false" customHeight="false" outlineLevel="0" collapsed="false">
      <c r="B48" s="333"/>
      <c r="C48" s="333"/>
      <c r="D48" s="333"/>
      <c r="E48" s="333"/>
      <c r="F48" s="333"/>
      <c r="G48" s="333"/>
      <c r="H48" s="333"/>
      <c r="I48" s="333"/>
    </row>
    <row r="49" customFormat="false" ht="15.75" hidden="false" customHeight="false" outlineLevel="0" collapsed="false">
      <c r="B49" s="333"/>
      <c r="C49" s="333"/>
      <c r="D49" s="333"/>
      <c r="E49" s="333"/>
      <c r="F49" s="333"/>
      <c r="G49" s="333"/>
      <c r="H49" s="333"/>
      <c r="I49" s="333"/>
    </row>
    <row r="50" customFormat="false" ht="15.75" hidden="false" customHeight="false" outlineLevel="0" collapsed="false">
      <c r="B50" s="333"/>
      <c r="C50" s="333"/>
      <c r="D50" s="333"/>
      <c r="E50" s="333"/>
      <c r="F50" s="333"/>
      <c r="G50" s="333"/>
      <c r="H50" s="333"/>
      <c r="I50" s="333"/>
    </row>
    <row r="51" customFormat="false" ht="15.75" hidden="false" customHeight="false" outlineLevel="0" collapsed="false">
      <c r="B51" s="333"/>
      <c r="C51" s="333"/>
      <c r="D51" s="333"/>
      <c r="E51" s="333"/>
      <c r="F51" s="333"/>
      <c r="G51" s="333"/>
      <c r="H51" s="333"/>
      <c r="I51" s="333"/>
    </row>
    <row r="52" customFormat="false" ht="15.75" hidden="false" customHeight="false" outlineLevel="0" collapsed="false">
      <c r="B52" s="333"/>
      <c r="D52" s="333"/>
      <c r="E52" s="333"/>
      <c r="G52" s="333"/>
      <c r="H52" s="333"/>
      <c r="I52" s="333"/>
    </row>
    <row r="53" customFormat="false" ht="15.75" hidden="false" customHeight="false" outlineLevel="0" collapsed="false">
      <c r="B53" s="333"/>
      <c r="C53" s="333"/>
      <c r="D53" s="333"/>
      <c r="E53" s="333"/>
      <c r="F53" s="333"/>
      <c r="G53" s="333"/>
      <c r="H53" s="333"/>
      <c r="I53" s="333"/>
    </row>
    <row r="54" customFormat="false" ht="15.75" hidden="false" customHeight="false" outlineLevel="0" collapsed="false">
      <c r="B54" s="333"/>
      <c r="C54" s="333"/>
      <c r="D54" s="333"/>
      <c r="E54" s="333"/>
      <c r="F54" s="333"/>
      <c r="G54" s="333"/>
      <c r="H54" s="333"/>
      <c r="I54" s="333"/>
    </row>
    <row r="55" customFormat="false" ht="15.75" hidden="false" customHeight="false" outlineLevel="0" collapsed="false">
      <c r="B55" s="333"/>
      <c r="C55" s="333"/>
      <c r="D55" s="333"/>
      <c r="E55" s="333"/>
      <c r="F55" s="333"/>
      <c r="G55" s="333"/>
      <c r="H55" s="333"/>
      <c r="I55" s="333"/>
    </row>
    <row r="56" customFormat="false" ht="15.75" hidden="false" customHeight="false" outlineLevel="0" collapsed="false">
      <c r="B56" s="333"/>
      <c r="C56" s="333"/>
      <c r="D56" s="333"/>
      <c r="E56" s="333"/>
      <c r="F56" s="333"/>
      <c r="G56" s="333"/>
      <c r="H56" s="333"/>
      <c r="I56" s="333"/>
    </row>
    <row r="57" customFormat="false" ht="15.75" hidden="false" customHeight="false" outlineLevel="0" collapsed="false">
      <c r="B57" s="333"/>
      <c r="C57" s="333"/>
      <c r="D57" s="333"/>
      <c r="E57" s="333"/>
      <c r="F57" s="333"/>
      <c r="G57" s="333"/>
      <c r="H57" s="333"/>
      <c r="I57" s="333"/>
    </row>
    <row r="58" customFormat="false" ht="15.75" hidden="false" customHeight="false" outlineLevel="0" collapsed="false">
      <c r="B58" s="333"/>
      <c r="C58" s="333"/>
      <c r="D58" s="333"/>
      <c r="E58" s="333"/>
      <c r="F58" s="333"/>
      <c r="G58" s="333"/>
      <c r="H58" s="333"/>
      <c r="I58" s="333"/>
    </row>
    <row r="59" customFormat="false" ht="15.75" hidden="false" customHeight="false" outlineLevel="0" collapsed="false">
      <c r="B59" s="333"/>
      <c r="C59" s="333" t="str">
        <f aca="false">"Pyydämme käyttämään maksaessanne viitenumeroa: " &amp; I8</f>
        <v>Pyydämme käyttämään maksaessanne viitenumeroa: 1436</v>
      </c>
      <c r="D59" s="333"/>
      <c r="E59" s="333"/>
      <c r="F59" s="358"/>
      <c r="G59" s="333"/>
      <c r="H59" s="333"/>
      <c r="I59" s="333"/>
    </row>
    <row r="60" customFormat="false" ht="15.75" hidden="false" customHeight="false" outlineLevel="0" collapsed="false">
      <c r="B60" s="333"/>
      <c r="C60" s="333"/>
      <c r="D60" s="333"/>
      <c r="E60" s="333"/>
      <c r="F60" s="333"/>
      <c r="G60" s="333"/>
      <c r="H60" s="333"/>
      <c r="I60" s="333"/>
    </row>
    <row r="61" customFormat="false" ht="15.75" hidden="false" customHeight="false" outlineLevel="0" collapsed="false">
      <c r="B61" s="333"/>
      <c r="C61" s="382" t="str">
        <f aca="false">C2</f>
        <v>Oulun Naisfutis ry</v>
      </c>
      <c r="D61" s="382" t="s">
        <v>392</v>
      </c>
      <c r="E61" s="382"/>
      <c r="F61" s="382"/>
      <c r="G61" s="382"/>
      <c r="H61" s="383" t="n">
        <f aca="false">I10</f>
        <v>0</v>
      </c>
      <c r="I61" s="382"/>
    </row>
    <row r="62" customFormat="false" ht="15.75" hidden="false" customHeight="false" outlineLevel="0" collapsed="false">
      <c r="B62" s="333"/>
      <c r="C62" s="384" t="n">
        <f aca="false">C3</f>
        <v>0</v>
      </c>
      <c r="D62" s="352" t="s">
        <v>393</v>
      </c>
      <c r="E62" s="352"/>
      <c r="F62" s="352"/>
      <c r="G62" s="352"/>
      <c r="H62" s="385"/>
      <c r="I62" s="352"/>
    </row>
    <row r="63" customFormat="false" ht="15.75" hidden="false" customHeight="false" outlineLevel="0" collapsed="false">
      <c r="B63" s="333"/>
      <c r="C63" s="352" t="str">
        <f aca="false">C4</f>
        <v>Nuottasaarentie 12</v>
      </c>
      <c r="D63" s="352" t="s">
        <v>394</v>
      </c>
      <c r="E63" s="352"/>
      <c r="F63" s="352"/>
      <c r="G63" s="352"/>
      <c r="H63" s="386" t="n">
        <f aca="false">I12</f>
        <v>0</v>
      </c>
      <c r="I63" s="352"/>
    </row>
    <row r="64" customFormat="false" ht="15.75" hidden="false" customHeight="false" outlineLevel="0" collapsed="false">
      <c r="B64" s="333"/>
      <c r="C64" s="352" t="str">
        <f aca="false">C5</f>
        <v>90400 OULU</v>
      </c>
      <c r="D64" s="333"/>
      <c r="E64" s="333"/>
      <c r="F64" s="333"/>
      <c r="G64" s="333"/>
      <c r="H64" s="333"/>
      <c r="I64" s="333"/>
    </row>
    <row r="65" customFormat="false" ht="15.75" hidden="false" customHeight="false" outlineLevel="0" collapsed="false">
      <c r="B65" s="333"/>
      <c r="C65" s="333"/>
      <c r="D65" s="333"/>
      <c r="E65" s="333"/>
      <c r="F65" s="333"/>
      <c r="G65" s="333"/>
      <c r="H65" s="333"/>
      <c r="I65" s="333"/>
    </row>
    <row r="66" customFormat="false" ht="15.75" hidden="false" customHeight="false" outlineLevel="0" collapsed="false">
      <c r="B66" s="333"/>
      <c r="C66" s="333"/>
      <c r="D66" s="333"/>
      <c r="E66" s="333"/>
      <c r="F66" s="333"/>
      <c r="G66" s="333"/>
      <c r="H66" s="333"/>
      <c r="I66" s="333"/>
    </row>
    <row r="67" customFormat="false" ht="15.75" hidden="false" customHeight="false" outlineLevel="0" collapsed="false">
      <c r="B67" s="333"/>
      <c r="C67" s="333"/>
      <c r="D67" s="333"/>
      <c r="E67" s="333"/>
      <c r="F67" s="333"/>
      <c r="G67" s="333"/>
      <c r="H67" s="333"/>
      <c r="I67" s="333"/>
    </row>
    <row r="68" customFormat="false" ht="15.75" hidden="false" customHeight="false" outlineLevel="0" collapsed="false">
      <c r="B68" s="333"/>
      <c r="C68" s="333"/>
      <c r="D68" s="333"/>
      <c r="E68" s="333"/>
      <c r="F68" s="333"/>
      <c r="G68" s="333"/>
      <c r="H68" s="333"/>
      <c r="I68" s="333"/>
    </row>
    <row r="69" customFormat="false" ht="15.75" hidden="false" customHeight="false" outlineLevel="0" collapsed="false">
      <c r="B69" s="333"/>
      <c r="C69" s="333"/>
      <c r="D69" s="333"/>
      <c r="E69" s="333"/>
      <c r="F69" s="333"/>
      <c r="G69" s="333"/>
      <c r="H69" s="333"/>
      <c r="I69" s="333"/>
    </row>
    <row r="70" customFormat="false" ht="15.75" hidden="false" customHeight="false" outlineLevel="0" collapsed="false">
      <c r="B70" s="333"/>
      <c r="C70" s="333"/>
      <c r="D70" s="333"/>
      <c r="E70" s="333"/>
      <c r="F70" s="333"/>
      <c r="G70" s="333"/>
      <c r="H70" s="333"/>
      <c r="I70" s="333"/>
    </row>
    <row r="71" customFormat="false" ht="15.75" hidden="false" customHeight="false" outlineLevel="0" collapsed="false">
      <c r="B71" s="333"/>
      <c r="C71" s="333"/>
      <c r="D71" s="333"/>
      <c r="E71" s="333"/>
      <c r="F71" s="333"/>
      <c r="G71" s="333"/>
      <c r="H71" s="333"/>
      <c r="I71" s="333"/>
    </row>
    <row r="72" customFormat="false" ht="15.75" hidden="false" customHeight="false" outlineLevel="0" collapsed="false">
      <c r="B72" s="333"/>
      <c r="C72" s="333"/>
      <c r="D72" s="333"/>
      <c r="E72" s="333"/>
      <c r="F72" s="333"/>
      <c r="G72" s="333"/>
      <c r="H72" s="333"/>
      <c r="I72" s="333"/>
    </row>
    <row r="73" customFormat="false" ht="15.75" hidden="false" customHeight="false" outlineLevel="0" collapsed="false">
      <c r="B73" s="333"/>
      <c r="C73" s="333"/>
      <c r="D73" s="333"/>
      <c r="E73" s="333"/>
      <c r="F73" s="333"/>
      <c r="G73" s="333"/>
      <c r="H73" s="333"/>
      <c r="I73" s="333"/>
    </row>
    <row r="74" customFormat="false" ht="15.75" hidden="false" customHeight="false" outlineLevel="0" collapsed="false">
      <c r="B74" s="333"/>
      <c r="C74" s="333"/>
      <c r="D74" s="333"/>
      <c r="E74" s="333"/>
      <c r="F74" s="333"/>
      <c r="G74" s="333"/>
      <c r="H74" s="333"/>
      <c r="I74" s="333"/>
    </row>
    <row r="75" customFormat="false" ht="15.75" hidden="false" customHeight="false" outlineLevel="0" collapsed="false">
      <c r="B75" s="333"/>
      <c r="C75" s="333"/>
      <c r="D75" s="333"/>
      <c r="E75" s="333"/>
      <c r="F75" s="333"/>
      <c r="G75" s="333"/>
      <c r="H75" s="333"/>
      <c r="I75" s="333"/>
    </row>
    <row r="76" customFormat="false" ht="15.75" hidden="false" customHeight="false" outlineLevel="0" collapsed="false">
      <c r="B76" s="333"/>
      <c r="C76" s="333"/>
      <c r="D76" s="333"/>
      <c r="E76" s="333"/>
      <c r="F76" s="333"/>
      <c r="G76" s="333"/>
      <c r="H76" s="333"/>
      <c r="I76" s="333"/>
    </row>
    <row r="77" customFormat="false" ht="15.75" hidden="false" customHeight="false" outlineLevel="0" collapsed="false">
      <c r="B77" s="333"/>
      <c r="C77" s="333"/>
      <c r="D77" s="333"/>
      <c r="E77" s="333"/>
      <c r="F77" s="333"/>
      <c r="G77" s="333"/>
      <c r="H77" s="333"/>
      <c r="I77" s="333"/>
    </row>
    <row r="78" customFormat="false" ht="15.75" hidden="false" customHeight="false" outlineLevel="0" collapsed="false">
      <c r="B78" s="333"/>
      <c r="C78" s="333"/>
      <c r="D78" s="333"/>
      <c r="E78" s="333"/>
      <c r="F78" s="333"/>
      <c r="G78" s="333"/>
      <c r="H78" s="333"/>
      <c r="I78" s="333"/>
    </row>
    <row r="79" customFormat="false" ht="15.75" hidden="false" customHeight="false" outlineLevel="0" collapsed="false">
      <c r="B79" s="333"/>
      <c r="C79" s="333"/>
      <c r="D79" s="333"/>
      <c r="E79" s="333"/>
      <c r="F79" s="333"/>
      <c r="G79" s="333"/>
      <c r="H79" s="333"/>
      <c r="I79" s="333"/>
    </row>
    <row r="80" customFormat="false" ht="15.75" hidden="false" customHeight="false" outlineLevel="0" collapsed="false">
      <c r="B80" s="333"/>
      <c r="C80" s="333"/>
      <c r="D80" s="333"/>
      <c r="E80" s="333"/>
      <c r="F80" s="333"/>
      <c r="G80" s="333"/>
      <c r="H80" s="333"/>
      <c r="I80" s="333"/>
    </row>
    <row r="81" customFormat="false" ht="15.75" hidden="false" customHeight="false" outlineLevel="0" collapsed="false">
      <c r="B81" s="333"/>
      <c r="C81" s="333"/>
      <c r="D81" s="333"/>
      <c r="E81" s="333"/>
      <c r="F81" s="333"/>
      <c r="G81" s="333"/>
      <c r="H81" s="333"/>
      <c r="I81" s="333"/>
    </row>
    <row r="82" customFormat="false" ht="15.75" hidden="false" customHeight="false" outlineLevel="0" collapsed="false">
      <c r="B82" s="333"/>
      <c r="C82" s="333"/>
      <c r="D82" s="333"/>
      <c r="E82" s="333"/>
      <c r="F82" s="333"/>
      <c r="G82" s="333"/>
      <c r="H82" s="333"/>
      <c r="I82" s="333"/>
    </row>
    <row r="83" customFormat="false" ht="15.75" hidden="false" customHeight="false" outlineLevel="0" collapsed="false">
      <c r="B83" s="333"/>
      <c r="C83" s="333"/>
      <c r="D83" s="333"/>
      <c r="E83" s="333"/>
      <c r="F83" s="333"/>
      <c r="G83" s="333"/>
      <c r="H83" s="333"/>
      <c r="I83" s="333"/>
    </row>
    <row r="84" customFormat="false" ht="15.75" hidden="false" customHeight="false" outlineLevel="0" collapsed="false">
      <c r="B84" s="333"/>
      <c r="C84" s="333"/>
      <c r="D84" s="333"/>
      <c r="E84" s="333"/>
      <c r="F84" s="333"/>
      <c r="G84" s="333"/>
      <c r="H84" s="333"/>
      <c r="I84" s="333"/>
    </row>
    <row r="85" customFormat="false" ht="15.75" hidden="false" customHeight="false" outlineLevel="0" collapsed="false">
      <c r="B85" s="333"/>
      <c r="C85" s="333"/>
      <c r="D85" s="333"/>
      <c r="E85" s="333"/>
      <c r="F85" s="333"/>
      <c r="G85" s="333"/>
      <c r="H85" s="333"/>
      <c r="I85" s="333"/>
    </row>
    <row r="86" customFormat="false" ht="15.75" hidden="false" customHeight="false" outlineLevel="0" collapsed="false">
      <c r="B86" s="333"/>
      <c r="C86" s="333"/>
      <c r="D86" s="333"/>
      <c r="E86" s="333"/>
      <c r="F86" s="333"/>
      <c r="G86" s="333"/>
      <c r="H86" s="333"/>
      <c r="I86" s="333"/>
    </row>
    <row r="87" customFormat="false" ht="15.75" hidden="false" customHeight="false" outlineLevel="0" collapsed="false">
      <c r="B87" s="333"/>
      <c r="C87" s="333"/>
      <c r="D87" s="333"/>
      <c r="E87" s="333"/>
      <c r="F87" s="333"/>
      <c r="G87" s="333"/>
      <c r="H87" s="333"/>
      <c r="I87" s="333"/>
    </row>
    <row r="88" customFormat="false" ht="15.75" hidden="false" customHeight="false" outlineLevel="0" collapsed="false">
      <c r="B88" s="333"/>
      <c r="C88" s="333"/>
      <c r="D88" s="333"/>
      <c r="E88" s="333"/>
      <c r="F88" s="333"/>
      <c r="G88" s="333"/>
      <c r="H88" s="333"/>
      <c r="I88" s="333"/>
    </row>
    <row r="89" customFormat="false" ht="15.75" hidden="false" customHeight="false" outlineLevel="0" collapsed="false">
      <c r="B89" s="333"/>
      <c r="C89" s="333"/>
      <c r="D89" s="333"/>
      <c r="E89" s="333"/>
      <c r="F89" s="333"/>
      <c r="G89" s="333"/>
      <c r="H89" s="333"/>
      <c r="I89" s="333"/>
    </row>
    <row r="90" customFormat="false" ht="15.75" hidden="false" customHeight="false" outlineLevel="0" collapsed="false">
      <c r="B90" s="333"/>
      <c r="C90" s="333"/>
      <c r="D90" s="333"/>
      <c r="E90" s="333"/>
      <c r="F90" s="333"/>
      <c r="G90" s="333"/>
      <c r="H90" s="333"/>
      <c r="I90" s="333"/>
    </row>
    <row r="91" customFormat="false" ht="15.75" hidden="false" customHeight="false" outlineLevel="0" collapsed="false">
      <c r="B91" s="333"/>
      <c r="C91" s="333"/>
      <c r="D91" s="333"/>
      <c r="E91" s="333"/>
      <c r="F91" s="333"/>
      <c r="G91" s="333"/>
      <c r="H91" s="333"/>
      <c r="I91" s="333"/>
    </row>
    <row r="92" customFormat="false" ht="15.75" hidden="false" customHeight="false" outlineLevel="0" collapsed="false">
      <c r="B92" s="333"/>
      <c r="C92" s="333"/>
      <c r="D92" s="333"/>
      <c r="E92" s="333"/>
      <c r="F92" s="333"/>
      <c r="G92" s="333"/>
      <c r="H92" s="333"/>
      <c r="I92" s="333"/>
    </row>
    <row r="93" customFormat="false" ht="15.75" hidden="false" customHeight="false" outlineLevel="0" collapsed="false">
      <c r="B93" s="333"/>
      <c r="C93" s="333"/>
      <c r="D93" s="333"/>
      <c r="E93" s="333"/>
      <c r="F93" s="333"/>
      <c r="G93" s="333"/>
      <c r="H93" s="333"/>
      <c r="I93" s="333"/>
    </row>
    <row r="94" customFormat="false" ht="15.75" hidden="false" customHeight="false" outlineLevel="0" collapsed="false">
      <c r="B94" s="333"/>
      <c r="C94" s="333"/>
      <c r="D94" s="333"/>
      <c r="E94" s="333"/>
      <c r="F94" s="333"/>
      <c r="G94" s="333"/>
      <c r="H94" s="333"/>
      <c r="I94" s="333"/>
    </row>
    <row r="95" customFormat="false" ht="15.75" hidden="false" customHeight="false" outlineLevel="0" collapsed="false">
      <c r="B95" s="333"/>
      <c r="C95" s="333"/>
      <c r="D95" s="333"/>
      <c r="E95" s="333"/>
      <c r="F95" s="333"/>
      <c r="G95" s="333"/>
      <c r="H95" s="333"/>
      <c r="I95" s="333"/>
    </row>
    <row r="96" customFormat="false" ht="15.75" hidden="false" customHeight="false" outlineLevel="0" collapsed="false">
      <c r="B96" s="333"/>
      <c r="C96" s="333"/>
      <c r="D96" s="333"/>
      <c r="E96" s="333"/>
      <c r="F96" s="333"/>
      <c r="G96" s="333"/>
      <c r="H96" s="333"/>
      <c r="I96" s="333"/>
    </row>
    <row r="97" customFormat="false" ht="15.75" hidden="false" customHeight="false" outlineLevel="0" collapsed="false">
      <c r="B97" s="333"/>
      <c r="C97" s="333"/>
      <c r="D97" s="333"/>
      <c r="E97" s="333"/>
      <c r="F97" s="333"/>
      <c r="G97" s="333"/>
      <c r="H97" s="333"/>
      <c r="I97" s="333"/>
    </row>
    <row r="98" customFormat="false" ht="15.75" hidden="false" customHeight="false" outlineLevel="0" collapsed="false">
      <c r="B98" s="333"/>
      <c r="C98" s="333"/>
      <c r="D98" s="333"/>
      <c r="E98" s="333"/>
      <c r="F98" s="333"/>
      <c r="G98" s="333"/>
      <c r="H98" s="333"/>
      <c r="I98" s="333"/>
    </row>
    <row r="99" customFormat="false" ht="15.75" hidden="false" customHeight="false" outlineLevel="0" collapsed="false">
      <c r="B99" s="333"/>
      <c r="C99" s="333"/>
      <c r="D99" s="333"/>
      <c r="E99" s="333"/>
      <c r="F99" s="333"/>
      <c r="G99" s="333"/>
      <c r="H99" s="333"/>
      <c r="I99" s="333"/>
    </row>
    <row r="100" customFormat="false" ht="15.75" hidden="false" customHeight="false" outlineLevel="0" collapsed="false">
      <c r="B100" s="333"/>
      <c r="C100" s="333"/>
      <c r="D100" s="333"/>
      <c r="E100" s="333"/>
      <c r="F100" s="333"/>
      <c r="G100" s="333"/>
      <c r="H100" s="333"/>
      <c r="I100" s="333"/>
    </row>
    <row r="101" customFormat="false" ht="15.75" hidden="false" customHeight="false" outlineLevel="0" collapsed="false">
      <c r="B101" s="333"/>
      <c r="C101" s="333"/>
      <c r="D101" s="333"/>
      <c r="E101" s="333"/>
      <c r="F101" s="333"/>
      <c r="G101" s="333"/>
      <c r="H101" s="333"/>
      <c r="I101" s="333"/>
    </row>
    <row r="102" customFormat="false" ht="15.75" hidden="false" customHeight="false" outlineLevel="0" collapsed="false">
      <c r="B102" s="333"/>
      <c r="C102" s="333"/>
      <c r="D102" s="333"/>
      <c r="E102" s="333"/>
      <c r="F102" s="333"/>
      <c r="G102" s="333"/>
      <c r="H102" s="333"/>
      <c r="I102" s="333"/>
    </row>
    <row r="103" customFormat="false" ht="15.75" hidden="false" customHeight="false" outlineLevel="0" collapsed="false">
      <c r="B103" s="333"/>
      <c r="C103" s="333"/>
      <c r="D103" s="333"/>
      <c r="E103" s="333"/>
      <c r="F103" s="333"/>
      <c r="G103" s="333"/>
      <c r="H103" s="333"/>
      <c r="I103" s="333"/>
    </row>
    <row r="104" customFormat="false" ht="15.75" hidden="false" customHeight="false" outlineLevel="0" collapsed="false">
      <c r="B104" s="333"/>
      <c r="C104" s="333"/>
      <c r="D104" s="333"/>
      <c r="E104" s="333"/>
      <c r="F104" s="333"/>
      <c r="G104" s="333"/>
      <c r="H104" s="333"/>
      <c r="I104" s="333"/>
    </row>
    <row r="105" customFormat="false" ht="15.75" hidden="false" customHeight="false" outlineLevel="0" collapsed="false">
      <c r="B105" s="333"/>
      <c r="C105" s="333"/>
      <c r="D105" s="333"/>
      <c r="E105" s="333"/>
      <c r="F105" s="333"/>
      <c r="G105" s="333"/>
      <c r="H105" s="333"/>
      <c r="I105" s="333"/>
    </row>
    <row r="106" customFormat="false" ht="15.75" hidden="false" customHeight="false" outlineLevel="0" collapsed="false">
      <c r="B106" s="333"/>
      <c r="C106" s="333"/>
      <c r="D106" s="333"/>
      <c r="E106" s="333"/>
      <c r="F106" s="333"/>
      <c r="G106" s="333"/>
      <c r="H106" s="333"/>
      <c r="I106" s="333"/>
    </row>
    <row r="107" customFormat="false" ht="15.75" hidden="false" customHeight="false" outlineLevel="0" collapsed="false">
      <c r="B107" s="333"/>
      <c r="C107" s="333"/>
      <c r="D107" s="333"/>
      <c r="E107" s="333"/>
      <c r="F107" s="333"/>
      <c r="G107" s="333"/>
      <c r="H107" s="333"/>
      <c r="I107" s="333"/>
    </row>
    <row r="108" customFormat="false" ht="15.75" hidden="false" customHeight="false" outlineLevel="0" collapsed="false">
      <c r="B108" s="333"/>
      <c r="C108" s="333"/>
      <c r="D108" s="333"/>
      <c r="E108" s="333"/>
      <c r="F108" s="333"/>
      <c r="G108" s="333"/>
      <c r="H108" s="333"/>
      <c r="I108" s="333"/>
    </row>
    <row r="109" customFormat="false" ht="15.75" hidden="false" customHeight="false" outlineLevel="0" collapsed="false">
      <c r="B109" s="333"/>
      <c r="C109" s="333"/>
      <c r="D109" s="333"/>
      <c r="E109" s="333"/>
      <c r="F109" s="333"/>
      <c r="G109" s="333"/>
      <c r="H109" s="333"/>
      <c r="I109" s="333"/>
    </row>
    <row r="110" customFormat="false" ht="15.75" hidden="false" customHeight="false" outlineLevel="0" collapsed="false">
      <c r="B110" s="333"/>
      <c r="C110" s="333"/>
      <c r="D110" s="333"/>
      <c r="E110" s="333"/>
      <c r="F110" s="333"/>
      <c r="G110" s="333"/>
      <c r="H110" s="333"/>
      <c r="I110" s="333"/>
    </row>
    <row r="111" customFormat="false" ht="15.75" hidden="false" customHeight="false" outlineLevel="0" collapsed="false">
      <c r="B111" s="333"/>
      <c r="C111" s="333"/>
      <c r="D111" s="333"/>
      <c r="E111" s="333"/>
      <c r="F111" s="333"/>
      <c r="G111" s="333"/>
      <c r="H111" s="333"/>
      <c r="I111" s="333"/>
    </row>
    <row r="112" customFormat="false" ht="15.75" hidden="false" customHeight="false" outlineLevel="0" collapsed="false">
      <c r="B112" s="333"/>
      <c r="C112" s="333"/>
      <c r="D112" s="333"/>
      <c r="E112" s="333"/>
      <c r="F112" s="333"/>
      <c r="G112" s="333"/>
      <c r="H112" s="333"/>
      <c r="I112" s="333"/>
    </row>
    <row r="113" customFormat="false" ht="15.75" hidden="false" customHeight="false" outlineLevel="0" collapsed="false">
      <c r="B113" s="333"/>
      <c r="C113" s="333"/>
      <c r="D113" s="333"/>
      <c r="E113" s="333"/>
      <c r="F113" s="333"/>
      <c r="G113" s="333"/>
      <c r="H113" s="333"/>
      <c r="I113" s="333"/>
    </row>
    <row r="114" customFormat="false" ht="15.75" hidden="false" customHeight="false" outlineLevel="0" collapsed="false">
      <c r="B114" s="333"/>
      <c r="C114" s="333"/>
      <c r="D114" s="333"/>
      <c r="E114" s="333"/>
      <c r="F114" s="333"/>
      <c r="G114" s="333"/>
      <c r="H114" s="333"/>
      <c r="I114" s="333"/>
    </row>
    <row r="115" customFormat="false" ht="15.75" hidden="false" customHeight="false" outlineLevel="0" collapsed="false">
      <c r="B115" s="333"/>
      <c r="C115" s="333"/>
      <c r="D115" s="333"/>
      <c r="E115" s="333"/>
      <c r="F115" s="333"/>
      <c r="G115" s="333"/>
      <c r="H115" s="333"/>
      <c r="I115" s="333"/>
    </row>
    <row r="116" customFormat="false" ht="15.75" hidden="false" customHeight="false" outlineLevel="0" collapsed="false">
      <c r="B116" s="333"/>
      <c r="C116" s="333"/>
      <c r="D116" s="333"/>
      <c r="E116" s="333"/>
      <c r="F116" s="333"/>
      <c r="G116" s="333"/>
      <c r="H116" s="333"/>
      <c r="I116" s="333"/>
    </row>
    <row r="117" customFormat="false" ht="15.75" hidden="false" customHeight="false" outlineLevel="0" collapsed="false">
      <c r="B117" s="333"/>
      <c r="C117" s="333"/>
      <c r="D117" s="333"/>
      <c r="E117" s="333"/>
      <c r="F117" s="333"/>
      <c r="G117" s="333"/>
      <c r="H117" s="333"/>
      <c r="I117" s="333"/>
    </row>
    <row r="118" customFormat="false" ht="15.75" hidden="false" customHeight="false" outlineLevel="0" collapsed="false">
      <c r="B118" s="333"/>
      <c r="C118" s="333"/>
      <c r="D118" s="333"/>
      <c r="E118" s="333"/>
      <c r="F118" s="333"/>
      <c r="G118" s="333"/>
      <c r="H118" s="333"/>
      <c r="I118" s="333"/>
    </row>
    <row r="119" customFormat="false" ht="15.75" hidden="false" customHeight="false" outlineLevel="0" collapsed="false">
      <c r="B119" s="333"/>
      <c r="C119" s="333"/>
      <c r="D119" s="333"/>
      <c r="E119" s="333"/>
      <c r="F119" s="333"/>
      <c r="G119" s="333"/>
      <c r="H119" s="333"/>
      <c r="I119" s="333"/>
    </row>
    <row r="120" customFormat="false" ht="15.75" hidden="false" customHeight="false" outlineLevel="0" collapsed="false">
      <c r="B120" s="333"/>
      <c r="C120" s="333"/>
      <c r="D120" s="333"/>
      <c r="E120" s="333"/>
      <c r="F120" s="333"/>
      <c r="G120" s="333"/>
      <c r="H120" s="333"/>
      <c r="I120" s="333"/>
    </row>
    <row r="121" customFormat="false" ht="15.75" hidden="false" customHeight="false" outlineLevel="0" collapsed="false">
      <c r="B121" s="333"/>
      <c r="C121" s="333"/>
      <c r="D121" s="333"/>
      <c r="E121" s="333"/>
      <c r="F121" s="333"/>
      <c r="G121" s="333"/>
      <c r="H121" s="333"/>
      <c r="I121" s="333"/>
    </row>
    <row r="122" customFormat="false" ht="15.75" hidden="false" customHeight="false" outlineLevel="0" collapsed="false">
      <c r="B122" s="333"/>
      <c r="C122" s="333"/>
      <c r="D122" s="333"/>
      <c r="E122" s="333"/>
      <c r="F122" s="333"/>
      <c r="G122" s="333"/>
      <c r="H122" s="333"/>
      <c r="I122" s="333"/>
    </row>
    <row r="123" customFormat="false" ht="15.75" hidden="false" customHeight="false" outlineLevel="0" collapsed="false">
      <c r="B123" s="333"/>
      <c r="C123" s="333"/>
      <c r="D123" s="333"/>
      <c r="E123" s="333"/>
      <c r="F123" s="333"/>
      <c r="G123" s="333"/>
      <c r="H123" s="333"/>
      <c r="I123" s="333"/>
    </row>
    <row r="124" customFormat="false" ht="15.75" hidden="false" customHeight="false" outlineLevel="0" collapsed="false">
      <c r="B124" s="333"/>
      <c r="C124" s="333"/>
      <c r="D124" s="333"/>
      <c r="E124" s="333"/>
      <c r="F124" s="333"/>
      <c r="G124" s="333"/>
      <c r="H124" s="333"/>
      <c r="I124" s="333"/>
    </row>
  </sheetData>
  <sheetProtection sheet="true" objects="true" scenarios="true" selectLockedCells="true"/>
  <mergeCells count="4">
    <mergeCell ref="H4:I4"/>
    <mergeCell ref="H5:I5"/>
    <mergeCell ref="H6:I6"/>
    <mergeCell ref="H7:I7"/>
  </mergeCells>
  <hyperlinks>
    <hyperlink ref="A1" location="Perustiedot!Tulostusalue" display="Perustiedot!Tulostusalue"/>
    <hyperlink ref="K1" location="Perustiedot!Tulostusalue" display="[ HOME ]"/>
    <hyperlink ref="L7" r:id="rId1" display="Tuntiveloituslaskuri"/>
    <hyperlink ref="L9" r:id="rId2" display="Viitenumerolaskuri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6953125" defaultRowHeight="15" zeroHeight="false" outlineLevelRow="0" outlineLevelCol="0"/>
  <cols>
    <col collapsed="false" customWidth="true" hidden="false" outlineLevel="0" max="1" min="1" style="78" width="18"/>
    <col collapsed="false" customWidth="true" hidden="false" outlineLevel="0" max="2" min="2" style="78" width="29.29"/>
    <col collapsed="false" customWidth="true" hidden="false" outlineLevel="0" max="3" min="3" style="78" width="17.28"/>
    <col collapsed="false" customWidth="true" hidden="false" outlineLevel="0" max="4" min="4" style="78" width="16.71"/>
  </cols>
  <sheetData>
    <row r="1" customFormat="false" ht="15" hidden="false" customHeight="false" outlineLevel="0" collapsed="false">
      <c r="A1" s="50" t="s">
        <v>128</v>
      </c>
    </row>
    <row r="2" customFormat="false" ht="15" hidden="false" customHeight="false" outlineLevel="0" collapsed="false">
      <c r="A2" s="387" t="s">
        <v>395</v>
      </c>
      <c r="B2" s="387" t="s">
        <v>396</v>
      </c>
      <c r="C2" s="387" t="s">
        <v>397</v>
      </c>
      <c r="D2" s="387" t="s">
        <v>157</v>
      </c>
    </row>
    <row r="3" customFormat="false" ht="15" hidden="false" customHeight="false" outlineLevel="0" collapsed="false">
      <c r="A3" s="388" t="n">
        <f aca="false">'KK-maksut koonti'!A5</f>
        <v>0</v>
      </c>
      <c r="B3" s="389" t="n">
        <f aca="false">'KK-maksut koonti'!B5</f>
        <v>0</v>
      </c>
      <c r="C3" s="390"/>
      <c r="D3" s="390"/>
    </row>
    <row r="4" customFormat="false" ht="15" hidden="false" customHeight="false" outlineLevel="0" collapsed="false">
      <c r="A4" s="388" t="n">
        <f aca="false">'KK-maksut koonti'!A6</f>
        <v>0</v>
      </c>
      <c r="B4" s="389" t="n">
        <f aca="false">'KK-maksut koonti'!B6</f>
        <v>0</v>
      </c>
      <c r="C4" s="390"/>
      <c r="D4" s="390"/>
    </row>
    <row r="5" customFormat="false" ht="15" hidden="false" customHeight="false" outlineLevel="0" collapsed="false">
      <c r="A5" s="388" t="n">
        <f aca="false">'KK-maksut koonti'!A7</f>
        <v>0</v>
      </c>
      <c r="B5" s="389" t="n">
        <f aca="false">'KK-maksut koonti'!B7</f>
        <v>0</v>
      </c>
      <c r="C5" s="390"/>
      <c r="D5" s="390"/>
    </row>
    <row r="6" customFormat="false" ht="15" hidden="false" customHeight="false" outlineLevel="0" collapsed="false">
      <c r="A6" s="388" t="n">
        <f aca="false">'KK-maksut koonti'!A8</f>
        <v>0</v>
      </c>
      <c r="B6" s="389" t="n">
        <f aca="false">'KK-maksut koonti'!B8</f>
        <v>0</v>
      </c>
      <c r="C6" s="390"/>
      <c r="D6" s="390"/>
    </row>
    <row r="7" customFormat="false" ht="15" hidden="false" customHeight="false" outlineLevel="0" collapsed="false">
      <c r="A7" s="388" t="n">
        <f aca="false">'KK-maksut koonti'!A9</f>
        <v>0</v>
      </c>
      <c r="B7" s="389" t="n">
        <f aca="false">'KK-maksut koonti'!B9</f>
        <v>0</v>
      </c>
      <c r="C7" s="390"/>
      <c r="D7" s="390"/>
    </row>
    <row r="8" customFormat="false" ht="15" hidden="false" customHeight="false" outlineLevel="0" collapsed="false">
      <c r="A8" s="388" t="n">
        <f aca="false">'KK-maksut koonti'!A10</f>
        <v>0</v>
      </c>
      <c r="B8" s="389" t="n">
        <f aca="false">'KK-maksut koonti'!B10</f>
        <v>0</v>
      </c>
      <c r="C8" s="390"/>
      <c r="D8" s="390"/>
    </row>
    <row r="9" customFormat="false" ht="15" hidden="false" customHeight="false" outlineLevel="0" collapsed="false">
      <c r="A9" s="388" t="n">
        <f aca="false">'KK-maksut koonti'!A11</f>
        <v>0</v>
      </c>
      <c r="B9" s="389" t="n">
        <f aca="false">'KK-maksut koonti'!B11</f>
        <v>0</v>
      </c>
      <c r="C9" s="390"/>
      <c r="D9" s="390"/>
    </row>
    <row r="10" customFormat="false" ht="15" hidden="false" customHeight="false" outlineLevel="0" collapsed="false">
      <c r="A10" s="388" t="n">
        <f aca="false">'KK-maksut koonti'!A12</f>
        <v>0</v>
      </c>
      <c r="B10" s="389" t="n">
        <f aca="false">'KK-maksut koonti'!B12</f>
        <v>0</v>
      </c>
      <c r="C10" s="390"/>
      <c r="D10" s="390"/>
    </row>
    <row r="11" customFormat="false" ht="15" hidden="false" customHeight="false" outlineLevel="0" collapsed="false">
      <c r="A11" s="388" t="n">
        <f aca="false">'KK-maksut koonti'!A13</f>
        <v>0</v>
      </c>
      <c r="B11" s="389" t="n">
        <f aca="false">'KK-maksut koonti'!B13</f>
        <v>0</v>
      </c>
      <c r="C11" s="390"/>
      <c r="D11" s="390"/>
    </row>
    <row r="12" customFormat="false" ht="15" hidden="false" customHeight="false" outlineLevel="0" collapsed="false">
      <c r="A12" s="388" t="n">
        <f aca="false">'KK-maksut koonti'!A14</f>
        <v>0</v>
      </c>
      <c r="B12" s="389" t="n">
        <f aca="false">'KK-maksut koonti'!B14</f>
        <v>0</v>
      </c>
      <c r="C12" s="390"/>
      <c r="D12" s="390"/>
    </row>
    <row r="13" customFormat="false" ht="15" hidden="false" customHeight="false" outlineLevel="0" collapsed="false">
      <c r="A13" s="388" t="n">
        <f aca="false">'KK-maksut koonti'!A15</f>
        <v>0</v>
      </c>
      <c r="B13" s="389" t="n">
        <f aca="false">'KK-maksut koonti'!B15</f>
        <v>0</v>
      </c>
      <c r="C13" s="390"/>
      <c r="D13" s="390"/>
    </row>
    <row r="14" customFormat="false" ht="15" hidden="false" customHeight="false" outlineLevel="0" collapsed="false">
      <c r="A14" s="388" t="n">
        <f aca="false">'KK-maksut koonti'!A16</f>
        <v>0</v>
      </c>
      <c r="B14" s="389" t="n">
        <f aca="false">'KK-maksut koonti'!B16</f>
        <v>0</v>
      </c>
      <c r="C14" s="390"/>
      <c r="D14" s="390"/>
    </row>
    <row r="15" customFormat="false" ht="15" hidden="false" customHeight="false" outlineLevel="0" collapsed="false">
      <c r="A15" s="388" t="n">
        <f aca="false">'KK-maksut koonti'!A17</f>
        <v>0</v>
      </c>
      <c r="B15" s="389" t="n">
        <f aca="false">'KK-maksut koonti'!B17</f>
        <v>0</v>
      </c>
      <c r="C15" s="390"/>
      <c r="D15" s="390"/>
    </row>
    <row r="16" customFormat="false" ht="15" hidden="false" customHeight="false" outlineLevel="0" collapsed="false">
      <c r="A16" s="388" t="n">
        <f aca="false">'KK-maksut koonti'!A18</f>
        <v>0</v>
      </c>
      <c r="B16" s="389" t="n">
        <f aca="false">'KK-maksut koonti'!B18</f>
        <v>0</v>
      </c>
      <c r="C16" s="390"/>
      <c r="D16" s="390"/>
    </row>
    <row r="17" customFormat="false" ht="15" hidden="false" customHeight="false" outlineLevel="0" collapsed="false">
      <c r="A17" s="388" t="n">
        <f aca="false">'KK-maksut koonti'!A19</f>
        <v>0</v>
      </c>
      <c r="B17" s="389" t="n">
        <f aca="false">'KK-maksut koonti'!B19</f>
        <v>0</v>
      </c>
      <c r="C17" s="390"/>
      <c r="D17" s="390"/>
    </row>
    <row r="18" customFormat="false" ht="15" hidden="false" customHeight="false" outlineLevel="0" collapsed="false">
      <c r="A18" s="388" t="n">
        <f aca="false">'KK-maksut koonti'!A20</f>
        <v>0</v>
      </c>
      <c r="B18" s="389" t="n">
        <f aca="false">'KK-maksut koonti'!B20</f>
        <v>0</v>
      </c>
      <c r="C18" s="390"/>
      <c r="D18" s="390"/>
    </row>
    <row r="19" customFormat="false" ht="15" hidden="false" customHeight="false" outlineLevel="0" collapsed="false">
      <c r="A19" s="388" t="n">
        <f aca="false">'KK-maksut koonti'!A21</f>
        <v>0</v>
      </c>
      <c r="B19" s="389" t="n">
        <f aca="false">'KK-maksut koonti'!B21</f>
        <v>0</v>
      </c>
      <c r="C19" s="390"/>
      <c r="D19" s="390"/>
    </row>
    <row r="20" customFormat="false" ht="15" hidden="false" customHeight="false" outlineLevel="0" collapsed="false">
      <c r="A20" s="388" t="n">
        <f aca="false">'KK-maksut koonti'!A22</f>
        <v>0</v>
      </c>
      <c r="B20" s="389" t="n">
        <f aca="false">'KK-maksut koonti'!B22</f>
        <v>0</v>
      </c>
      <c r="C20" s="390"/>
      <c r="D20" s="390"/>
    </row>
    <row r="21" customFormat="false" ht="15" hidden="false" customHeight="false" outlineLevel="0" collapsed="false">
      <c r="A21" s="388" t="n">
        <f aca="false">'KK-maksut koonti'!A23</f>
        <v>0</v>
      </c>
      <c r="B21" s="389" t="n">
        <f aca="false">'KK-maksut koonti'!B23</f>
        <v>0</v>
      </c>
      <c r="C21" s="390"/>
      <c r="D21" s="390"/>
    </row>
    <row r="22" customFormat="false" ht="15" hidden="false" customHeight="false" outlineLevel="0" collapsed="false">
      <c r="A22" s="388" t="n">
        <f aca="false">'KK-maksut koonti'!A24</f>
        <v>0</v>
      </c>
      <c r="B22" s="389" t="n">
        <f aca="false">'KK-maksut koonti'!B24</f>
        <v>0</v>
      </c>
      <c r="C22" s="390"/>
      <c r="D22" s="390"/>
    </row>
    <row r="23" customFormat="false" ht="15" hidden="false" customHeight="false" outlineLevel="0" collapsed="false">
      <c r="A23" s="388" t="n">
        <f aca="false">'KK-maksut koonti'!A25</f>
        <v>0</v>
      </c>
      <c r="B23" s="389" t="n">
        <f aca="false">'KK-maksut koonti'!B25</f>
        <v>0</v>
      </c>
      <c r="C23" s="390"/>
      <c r="D23" s="390"/>
    </row>
    <row r="24" customFormat="false" ht="15" hidden="false" customHeight="false" outlineLevel="0" collapsed="false">
      <c r="A24" s="388" t="n">
        <f aca="false">'KK-maksut koonti'!A26</f>
        <v>0</v>
      </c>
      <c r="B24" s="389" t="n">
        <f aca="false">'KK-maksut koonti'!B26</f>
        <v>0</v>
      </c>
      <c r="C24" s="390"/>
      <c r="D24" s="390"/>
    </row>
    <row r="25" customFormat="false" ht="15" hidden="false" customHeight="false" outlineLevel="0" collapsed="false">
      <c r="A25" s="388" t="n">
        <f aca="false">'KK-maksut koonti'!A27</f>
        <v>0</v>
      </c>
      <c r="B25" s="389" t="n">
        <f aca="false">'KK-maksut koonti'!B27</f>
        <v>0</v>
      </c>
      <c r="C25" s="390"/>
      <c r="D25" s="390"/>
    </row>
    <row r="26" customFormat="false" ht="15" hidden="false" customHeight="false" outlineLevel="0" collapsed="false">
      <c r="A26" s="388" t="n">
        <f aca="false">'KK-maksut koonti'!A28</f>
        <v>0</v>
      </c>
      <c r="B26" s="389" t="n">
        <f aca="false">'KK-maksut koonti'!B28</f>
        <v>0</v>
      </c>
      <c r="C26" s="390"/>
      <c r="D26" s="390"/>
    </row>
    <row r="27" customFormat="false" ht="15" hidden="false" customHeight="false" outlineLevel="0" collapsed="false">
      <c r="A27" s="388" t="n">
        <f aca="false">'KK-maksut koonti'!A29</f>
        <v>0</v>
      </c>
      <c r="B27" s="389" t="n">
        <f aca="false">'KK-maksut koonti'!B29</f>
        <v>0</v>
      </c>
      <c r="C27" s="390"/>
      <c r="D27" s="390"/>
    </row>
    <row r="28" customFormat="false" ht="15" hidden="false" customHeight="false" outlineLevel="0" collapsed="false">
      <c r="A28" s="388" t="n">
        <f aca="false">'KK-maksut koonti'!A30</f>
        <v>0</v>
      </c>
      <c r="B28" s="389" t="n">
        <f aca="false">'KK-maksut koonti'!B30</f>
        <v>0</v>
      </c>
      <c r="C28" s="390"/>
      <c r="D28" s="390"/>
    </row>
    <row r="29" customFormat="false" ht="15" hidden="false" customHeight="false" outlineLevel="0" collapsed="false">
      <c r="A29" s="388" t="n">
        <f aca="false">'KK-maksut koonti'!A31</f>
        <v>0</v>
      </c>
      <c r="B29" s="389" t="n">
        <f aca="false">'KK-maksut koonti'!B31</f>
        <v>0</v>
      </c>
      <c r="C29" s="390"/>
      <c r="D29" s="390"/>
    </row>
    <row r="30" customFormat="false" ht="15" hidden="false" customHeight="false" outlineLevel="0" collapsed="false">
      <c r="A30" s="388" t="n">
        <f aca="false">'KK-maksut koonti'!A32</f>
        <v>0</v>
      </c>
      <c r="B30" s="389" t="n">
        <f aca="false">'KK-maksut koonti'!B32</f>
        <v>0</v>
      </c>
      <c r="C30" s="390"/>
      <c r="D30" s="390"/>
    </row>
    <row r="31" customFormat="false" ht="15" hidden="false" customHeight="false" outlineLevel="0" collapsed="false">
      <c r="A31" s="388" t="n">
        <f aca="false">'KK-maksut koonti'!A33</f>
        <v>0</v>
      </c>
      <c r="B31" s="389" t="n">
        <f aca="false">'KK-maksut koonti'!B33</f>
        <v>0</v>
      </c>
      <c r="C31" s="390"/>
      <c r="D31" s="390"/>
    </row>
    <row r="32" customFormat="false" ht="15" hidden="false" customHeight="false" outlineLevel="0" collapsed="false">
      <c r="A32" s="388" t="n">
        <f aca="false">'KK-maksut koonti'!A34</f>
        <v>0</v>
      </c>
      <c r="B32" s="389" t="n">
        <f aca="false">'KK-maksut koonti'!B34</f>
        <v>0</v>
      </c>
      <c r="C32" s="390"/>
      <c r="D32" s="390"/>
    </row>
    <row r="33" customFormat="false" ht="15" hidden="false" customHeight="false" outlineLevel="0" collapsed="false">
      <c r="A33" s="388" t="n">
        <f aca="false">'KK-maksut koonti'!A35</f>
        <v>0</v>
      </c>
      <c r="B33" s="389" t="n">
        <f aca="false">'KK-maksut koonti'!B35</f>
        <v>0</v>
      </c>
      <c r="C33" s="390"/>
      <c r="D33" s="390"/>
    </row>
    <row r="34" customFormat="false" ht="15" hidden="false" customHeight="false" outlineLevel="0" collapsed="false">
      <c r="A34" s="388" t="n">
        <f aca="false">'KK-maksut koonti'!A36</f>
        <v>0</v>
      </c>
      <c r="B34" s="389" t="n">
        <f aca="false">'KK-maksut koonti'!B36</f>
        <v>0</v>
      </c>
      <c r="C34" s="390"/>
      <c r="D34" s="390"/>
    </row>
    <row r="35" customFormat="false" ht="15" hidden="false" customHeight="false" outlineLevel="0" collapsed="false">
      <c r="A35" s="388" t="n">
        <f aca="false">'KK-maksut koonti'!A37</f>
        <v>0</v>
      </c>
      <c r="B35" s="389" t="n">
        <f aca="false">'KK-maksut koonti'!B37</f>
        <v>0</v>
      </c>
      <c r="C35" s="390"/>
      <c r="D35" s="390"/>
    </row>
    <row r="36" customFormat="false" ht="15" hidden="false" customHeight="false" outlineLevel="0" collapsed="false">
      <c r="A36" s="388" t="n">
        <f aca="false">'KK-maksut koonti'!A38</f>
        <v>0</v>
      </c>
      <c r="B36" s="389" t="n">
        <f aca="false">'KK-maksut koonti'!B38</f>
        <v>0</v>
      </c>
      <c r="C36" s="390"/>
      <c r="D36" s="390"/>
    </row>
    <row r="37" customFormat="false" ht="15" hidden="false" customHeight="false" outlineLevel="0" collapsed="false">
      <c r="A37" s="388" t="n">
        <f aca="false">'KK-maksut koonti'!A39</f>
        <v>0</v>
      </c>
      <c r="B37" s="389" t="n">
        <f aca="false">'KK-maksut koonti'!B39</f>
        <v>0</v>
      </c>
      <c r="C37" s="390"/>
      <c r="D37" s="390"/>
    </row>
    <row r="38" customFormat="false" ht="15" hidden="false" customHeight="false" outlineLevel="0" collapsed="false">
      <c r="A38" s="388" t="n">
        <f aca="false">'KK-maksut koonti'!A40</f>
        <v>0</v>
      </c>
      <c r="B38" s="389" t="n">
        <f aca="false">'KK-maksut koonti'!B40</f>
        <v>0</v>
      </c>
      <c r="C38" s="390"/>
      <c r="D38" s="390"/>
    </row>
    <row r="39" customFormat="false" ht="15" hidden="false" customHeight="false" outlineLevel="0" collapsed="false">
      <c r="A39" s="388" t="n">
        <f aca="false">'KK-maksut koonti'!A41</f>
        <v>0</v>
      </c>
      <c r="B39" s="389" t="n">
        <f aca="false">'KK-maksut koonti'!B41</f>
        <v>0</v>
      </c>
      <c r="C39" s="390"/>
      <c r="D39" s="390"/>
    </row>
    <row r="40" customFormat="false" ht="15" hidden="false" customHeight="false" outlineLevel="0" collapsed="false">
      <c r="A40" s="388" t="n">
        <f aca="false">'KK-maksut koonti'!A42</f>
        <v>0</v>
      </c>
      <c r="B40" s="389" t="n">
        <f aca="false">'KK-maksut koonti'!B42</f>
        <v>0</v>
      </c>
      <c r="C40" s="390"/>
      <c r="D40" s="390"/>
    </row>
    <row r="41" customFormat="false" ht="15" hidden="false" customHeight="false" outlineLevel="0" collapsed="false">
      <c r="A41" s="388" t="n">
        <f aca="false">'KK-maksut koonti'!A43</f>
        <v>0</v>
      </c>
      <c r="B41" s="389" t="n">
        <f aca="false">'KK-maksut koonti'!B43</f>
        <v>0</v>
      </c>
      <c r="C41" s="390"/>
      <c r="D41" s="390"/>
    </row>
    <row r="42" customFormat="false" ht="15" hidden="false" customHeight="false" outlineLevel="0" collapsed="false">
      <c r="A42" s="388" t="n">
        <f aca="false">'KK-maksut koonti'!A44</f>
        <v>0</v>
      </c>
      <c r="B42" s="389" t="n">
        <f aca="false">'KK-maksut koonti'!B44</f>
        <v>0</v>
      </c>
      <c r="C42" s="390"/>
      <c r="D42" s="390"/>
    </row>
    <row r="43" customFormat="false" ht="15" hidden="false" customHeight="false" outlineLevel="0" collapsed="false">
      <c r="A43" s="388" t="n">
        <f aca="false">'KK-maksut koonti'!A45</f>
        <v>0</v>
      </c>
      <c r="B43" s="389" t="n">
        <f aca="false">'KK-maksut koonti'!B45</f>
        <v>0</v>
      </c>
      <c r="C43" s="390"/>
      <c r="D43" s="390"/>
    </row>
    <row r="44" customFormat="false" ht="15" hidden="false" customHeight="false" outlineLevel="0" collapsed="false">
      <c r="A44" s="388" t="n">
        <f aca="false">'KK-maksut koonti'!A46</f>
        <v>0</v>
      </c>
      <c r="B44" s="389" t="n">
        <f aca="false">'KK-maksut koonti'!B46</f>
        <v>0</v>
      </c>
      <c r="C44" s="390"/>
      <c r="D44" s="390"/>
    </row>
    <row r="45" customFormat="false" ht="15" hidden="false" customHeight="false" outlineLevel="0" collapsed="false">
      <c r="A45" s="388" t="n">
        <f aca="false">'KK-maksut koonti'!A47</f>
        <v>0</v>
      </c>
      <c r="B45" s="389" t="n">
        <f aca="false">'KK-maksut koonti'!B47</f>
        <v>0</v>
      </c>
      <c r="C45" s="390"/>
      <c r="D45" s="390"/>
    </row>
    <row r="46" customFormat="false" ht="15" hidden="false" customHeight="false" outlineLevel="0" collapsed="false">
      <c r="A46" s="388" t="n">
        <f aca="false">'KK-maksut koonti'!A48</f>
        <v>0</v>
      </c>
      <c r="B46" s="389" t="n">
        <f aca="false">'KK-maksut koonti'!B48</f>
        <v>0</v>
      </c>
      <c r="C46" s="390"/>
      <c r="D46" s="390"/>
    </row>
    <row r="47" customFormat="false" ht="15" hidden="false" customHeight="false" outlineLevel="0" collapsed="false">
      <c r="A47" s="388" t="n">
        <f aca="false">'KK-maksut koonti'!A49</f>
        <v>0</v>
      </c>
      <c r="B47" s="389" t="n">
        <f aca="false">'KK-maksut koonti'!B49</f>
        <v>0</v>
      </c>
      <c r="C47" s="390"/>
      <c r="D47" s="390"/>
    </row>
    <row r="48" customFormat="false" ht="15" hidden="false" customHeight="false" outlineLevel="0" collapsed="false">
      <c r="A48" s="388" t="n">
        <f aca="false">'KK-maksut koonti'!A50</f>
        <v>0</v>
      </c>
      <c r="B48" s="389" t="n">
        <f aca="false">'KK-maksut koonti'!B50</f>
        <v>0</v>
      </c>
      <c r="C48" s="390"/>
      <c r="D48" s="390"/>
    </row>
    <row r="49" customFormat="false" ht="15" hidden="false" customHeight="false" outlineLevel="0" collapsed="false">
      <c r="A49" s="388" t="n">
        <f aca="false">'KK-maksut koonti'!A51</f>
        <v>0</v>
      </c>
      <c r="B49" s="389" t="n">
        <f aca="false">'KK-maksut koonti'!B51</f>
        <v>0</v>
      </c>
      <c r="C49" s="390"/>
      <c r="D49" s="390"/>
    </row>
    <row r="50" customFormat="false" ht="15" hidden="false" customHeight="false" outlineLevel="0" collapsed="false">
      <c r="A50" s="388" t="n">
        <f aca="false">'KK-maksut koonti'!A52</f>
        <v>0</v>
      </c>
      <c r="B50" s="389" t="n">
        <f aca="false">'KK-maksut koonti'!B52</f>
        <v>0</v>
      </c>
      <c r="C50" s="390"/>
      <c r="D50" s="390"/>
    </row>
    <row r="51" customFormat="false" ht="15" hidden="false" customHeight="false" outlineLevel="0" collapsed="false">
      <c r="A51" s="388" t="n">
        <f aca="false">'KK-maksut koonti'!A53</f>
        <v>0</v>
      </c>
      <c r="B51" s="389" t="n">
        <f aca="false">'KK-maksut koonti'!B53</f>
        <v>0</v>
      </c>
      <c r="C51" s="390"/>
      <c r="D51" s="390"/>
    </row>
    <row r="52" customFormat="false" ht="15" hidden="false" customHeight="false" outlineLevel="0" collapsed="false">
      <c r="A52" s="388" t="n">
        <f aca="false">'KK-maksut koonti'!A54</f>
        <v>0</v>
      </c>
      <c r="B52" s="389" t="n">
        <f aca="false">'KK-maksut koonti'!B54</f>
        <v>0</v>
      </c>
      <c r="C52" s="390"/>
      <c r="D52" s="390"/>
    </row>
    <row r="53" customFormat="false" ht="15.75" hidden="false" customHeight="false" outlineLevel="0" collapsed="false">
      <c r="C53" s="391" t="n">
        <f aca="false">SUM(C3:C52)</f>
        <v>0</v>
      </c>
      <c r="D53" s="391" t="n">
        <f aca="false">SUM(D3:D52)</f>
        <v>0</v>
      </c>
    </row>
    <row r="54" customFormat="false" ht="15.75" hidden="false" customHeight="false" outlineLevel="0" collapsed="false"/>
  </sheetData>
  <sheetProtection sheet="true" objects="true" scenarios="true" selectLockedCells="true"/>
  <hyperlinks>
    <hyperlink ref="A1" location="Perustiedot!Tulostusalue" display="[ HOME ]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6953125" defaultRowHeight="15" zeroHeight="false" outlineLevelRow="0" outlineLevelCol="0"/>
  <cols>
    <col collapsed="false" customWidth="true" hidden="false" outlineLevel="0" max="1" min="1" style="78" width="18"/>
    <col collapsed="false" customWidth="true" hidden="false" outlineLevel="0" max="2" min="2" style="78" width="29.29"/>
    <col collapsed="false" customWidth="true" hidden="false" outlineLevel="0" max="3" min="3" style="78" width="17.28"/>
    <col collapsed="false" customWidth="true" hidden="false" outlineLevel="0" max="4" min="4" style="78" width="16.71"/>
  </cols>
  <sheetData>
    <row r="1" customFormat="false" ht="15" hidden="false" customHeight="false" outlineLevel="0" collapsed="false">
      <c r="A1" s="50" t="s">
        <v>128</v>
      </c>
    </row>
    <row r="2" customFormat="false" ht="15" hidden="false" customHeight="false" outlineLevel="0" collapsed="false">
      <c r="A2" s="387" t="s">
        <v>395</v>
      </c>
      <c r="B2" s="387" t="s">
        <v>396</v>
      </c>
      <c r="C2" s="387" t="s">
        <v>397</v>
      </c>
      <c r="D2" s="387" t="s">
        <v>157</v>
      </c>
    </row>
    <row r="3" customFormat="false" ht="15" hidden="false" customHeight="false" outlineLevel="0" collapsed="false">
      <c r="A3" s="388" t="n">
        <f aca="false">'KK-maksut koonti'!A5</f>
        <v>0</v>
      </c>
      <c r="B3" s="389" t="n">
        <f aca="false">'KK-maksut koonti'!B5</f>
        <v>0</v>
      </c>
      <c r="C3" s="390"/>
      <c r="D3" s="390"/>
    </row>
    <row r="4" customFormat="false" ht="15" hidden="false" customHeight="false" outlineLevel="0" collapsed="false">
      <c r="A4" s="388" t="n">
        <f aca="false">'KK-maksut koonti'!A6</f>
        <v>0</v>
      </c>
      <c r="B4" s="389" t="n">
        <f aca="false">'KK-maksut koonti'!B6</f>
        <v>0</v>
      </c>
      <c r="C4" s="390"/>
      <c r="D4" s="390"/>
    </row>
    <row r="5" customFormat="false" ht="15" hidden="false" customHeight="false" outlineLevel="0" collapsed="false">
      <c r="A5" s="388" t="n">
        <f aca="false">'KK-maksut koonti'!A7</f>
        <v>0</v>
      </c>
      <c r="B5" s="389" t="n">
        <f aca="false">'KK-maksut koonti'!B7</f>
        <v>0</v>
      </c>
      <c r="C5" s="390"/>
      <c r="D5" s="390"/>
    </row>
    <row r="6" customFormat="false" ht="15" hidden="false" customHeight="false" outlineLevel="0" collapsed="false">
      <c r="A6" s="388" t="n">
        <f aca="false">'KK-maksut koonti'!A8</f>
        <v>0</v>
      </c>
      <c r="B6" s="389" t="n">
        <f aca="false">'KK-maksut koonti'!B8</f>
        <v>0</v>
      </c>
      <c r="C6" s="390"/>
      <c r="D6" s="390"/>
    </row>
    <row r="7" customFormat="false" ht="15" hidden="false" customHeight="false" outlineLevel="0" collapsed="false">
      <c r="A7" s="388" t="n">
        <f aca="false">'KK-maksut koonti'!A9</f>
        <v>0</v>
      </c>
      <c r="B7" s="389" t="n">
        <f aca="false">'KK-maksut koonti'!B9</f>
        <v>0</v>
      </c>
      <c r="C7" s="390"/>
      <c r="D7" s="390"/>
    </row>
    <row r="8" customFormat="false" ht="15" hidden="false" customHeight="false" outlineLevel="0" collapsed="false">
      <c r="A8" s="388" t="n">
        <f aca="false">'KK-maksut koonti'!A10</f>
        <v>0</v>
      </c>
      <c r="B8" s="389" t="n">
        <f aca="false">'KK-maksut koonti'!B10</f>
        <v>0</v>
      </c>
      <c r="C8" s="390"/>
      <c r="D8" s="390"/>
    </row>
    <row r="9" customFormat="false" ht="15" hidden="false" customHeight="false" outlineLevel="0" collapsed="false">
      <c r="A9" s="388" t="n">
        <f aca="false">'KK-maksut koonti'!A11</f>
        <v>0</v>
      </c>
      <c r="B9" s="389" t="n">
        <f aca="false">'KK-maksut koonti'!B11</f>
        <v>0</v>
      </c>
      <c r="C9" s="390"/>
      <c r="D9" s="390"/>
    </row>
    <row r="10" customFormat="false" ht="15" hidden="false" customHeight="false" outlineLevel="0" collapsed="false">
      <c r="A10" s="388" t="n">
        <f aca="false">'KK-maksut koonti'!A12</f>
        <v>0</v>
      </c>
      <c r="B10" s="389" t="n">
        <f aca="false">'KK-maksut koonti'!B12</f>
        <v>0</v>
      </c>
      <c r="C10" s="390"/>
      <c r="D10" s="390"/>
    </row>
    <row r="11" customFormat="false" ht="15" hidden="false" customHeight="false" outlineLevel="0" collapsed="false">
      <c r="A11" s="388" t="n">
        <f aca="false">'KK-maksut koonti'!A13</f>
        <v>0</v>
      </c>
      <c r="B11" s="389" t="n">
        <f aca="false">'KK-maksut koonti'!B13</f>
        <v>0</v>
      </c>
      <c r="C11" s="390"/>
      <c r="D11" s="390"/>
    </row>
    <row r="12" customFormat="false" ht="15" hidden="false" customHeight="false" outlineLevel="0" collapsed="false">
      <c r="A12" s="388" t="n">
        <f aca="false">'KK-maksut koonti'!A14</f>
        <v>0</v>
      </c>
      <c r="B12" s="389" t="n">
        <f aca="false">'KK-maksut koonti'!B14</f>
        <v>0</v>
      </c>
      <c r="C12" s="390"/>
      <c r="D12" s="390"/>
    </row>
    <row r="13" customFormat="false" ht="15" hidden="false" customHeight="false" outlineLevel="0" collapsed="false">
      <c r="A13" s="388" t="n">
        <f aca="false">'KK-maksut koonti'!A15</f>
        <v>0</v>
      </c>
      <c r="B13" s="389" t="n">
        <f aca="false">'KK-maksut koonti'!B15</f>
        <v>0</v>
      </c>
      <c r="C13" s="390"/>
      <c r="D13" s="390"/>
    </row>
    <row r="14" customFormat="false" ht="15" hidden="false" customHeight="false" outlineLevel="0" collapsed="false">
      <c r="A14" s="388" t="n">
        <f aca="false">'KK-maksut koonti'!A16</f>
        <v>0</v>
      </c>
      <c r="B14" s="389" t="n">
        <f aca="false">'KK-maksut koonti'!B16</f>
        <v>0</v>
      </c>
      <c r="C14" s="390"/>
      <c r="D14" s="390"/>
    </row>
    <row r="15" customFormat="false" ht="15" hidden="false" customHeight="false" outlineLevel="0" collapsed="false">
      <c r="A15" s="388" t="n">
        <f aca="false">'KK-maksut koonti'!A17</f>
        <v>0</v>
      </c>
      <c r="B15" s="389" t="n">
        <f aca="false">'KK-maksut koonti'!B17</f>
        <v>0</v>
      </c>
      <c r="C15" s="390"/>
      <c r="D15" s="390"/>
    </row>
    <row r="16" customFormat="false" ht="15" hidden="false" customHeight="false" outlineLevel="0" collapsed="false">
      <c r="A16" s="388" t="n">
        <f aca="false">'KK-maksut koonti'!A18</f>
        <v>0</v>
      </c>
      <c r="B16" s="389" t="n">
        <f aca="false">'KK-maksut koonti'!B18</f>
        <v>0</v>
      </c>
      <c r="C16" s="390"/>
      <c r="D16" s="390"/>
    </row>
    <row r="17" customFormat="false" ht="15" hidden="false" customHeight="false" outlineLevel="0" collapsed="false">
      <c r="A17" s="388" t="n">
        <f aca="false">'KK-maksut koonti'!A19</f>
        <v>0</v>
      </c>
      <c r="B17" s="389" t="n">
        <f aca="false">'KK-maksut koonti'!B19</f>
        <v>0</v>
      </c>
      <c r="C17" s="390"/>
      <c r="D17" s="390"/>
    </row>
    <row r="18" customFormat="false" ht="15" hidden="false" customHeight="false" outlineLevel="0" collapsed="false">
      <c r="A18" s="388" t="n">
        <f aca="false">'KK-maksut koonti'!A20</f>
        <v>0</v>
      </c>
      <c r="B18" s="389" t="n">
        <f aca="false">'KK-maksut koonti'!B20</f>
        <v>0</v>
      </c>
      <c r="C18" s="390"/>
      <c r="D18" s="390"/>
    </row>
    <row r="19" customFormat="false" ht="15" hidden="false" customHeight="false" outlineLevel="0" collapsed="false">
      <c r="A19" s="388" t="n">
        <f aca="false">'KK-maksut koonti'!A21</f>
        <v>0</v>
      </c>
      <c r="B19" s="389" t="n">
        <f aca="false">'KK-maksut koonti'!B21</f>
        <v>0</v>
      </c>
      <c r="C19" s="390"/>
      <c r="D19" s="390"/>
    </row>
    <row r="20" customFormat="false" ht="15" hidden="false" customHeight="false" outlineLevel="0" collapsed="false">
      <c r="A20" s="388" t="n">
        <f aca="false">'KK-maksut koonti'!A22</f>
        <v>0</v>
      </c>
      <c r="B20" s="389" t="n">
        <f aca="false">'KK-maksut koonti'!B22</f>
        <v>0</v>
      </c>
      <c r="C20" s="390"/>
      <c r="D20" s="390"/>
    </row>
    <row r="21" customFormat="false" ht="15" hidden="false" customHeight="false" outlineLevel="0" collapsed="false">
      <c r="A21" s="388" t="n">
        <f aca="false">'KK-maksut koonti'!A23</f>
        <v>0</v>
      </c>
      <c r="B21" s="389" t="n">
        <f aca="false">'KK-maksut koonti'!B23</f>
        <v>0</v>
      </c>
      <c r="C21" s="390"/>
      <c r="D21" s="390"/>
    </row>
    <row r="22" customFormat="false" ht="15" hidden="false" customHeight="false" outlineLevel="0" collapsed="false">
      <c r="A22" s="388" t="n">
        <f aca="false">'KK-maksut koonti'!A24</f>
        <v>0</v>
      </c>
      <c r="B22" s="389" t="n">
        <f aca="false">'KK-maksut koonti'!B24</f>
        <v>0</v>
      </c>
      <c r="C22" s="390"/>
      <c r="D22" s="390"/>
    </row>
    <row r="23" customFormat="false" ht="15" hidden="false" customHeight="false" outlineLevel="0" collapsed="false">
      <c r="A23" s="388" t="n">
        <f aca="false">'KK-maksut koonti'!A25</f>
        <v>0</v>
      </c>
      <c r="B23" s="389" t="n">
        <f aca="false">'KK-maksut koonti'!B25</f>
        <v>0</v>
      </c>
      <c r="C23" s="390"/>
      <c r="D23" s="390"/>
    </row>
    <row r="24" customFormat="false" ht="15" hidden="false" customHeight="false" outlineLevel="0" collapsed="false">
      <c r="A24" s="388" t="n">
        <f aca="false">'KK-maksut koonti'!A26</f>
        <v>0</v>
      </c>
      <c r="B24" s="389" t="n">
        <f aca="false">'KK-maksut koonti'!B26</f>
        <v>0</v>
      </c>
      <c r="C24" s="390"/>
      <c r="D24" s="390"/>
    </row>
    <row r="25" customFormat="false" ht="15" hidden="false" customHeight="false" outlineLevel="0" collapsed="false">
      <c r="A25" s="388" t="n">
        <f aca="false">'KK-maksut koonti'!A27</f>
        <v>0</v>
      </c>
      <c r="B25" s="389" t="n">
        <f aca="false">'KK-maksut koonti'!B27</f>
        <v>0</v>
      </c>
      <c r="C25" s="390"/>
      <c r="D25" s="390"/>
    </row>
    <row r="26" customFormat="false" ht="15" hidden="false" customHeight="false" outlineLevel="0" collapsed="false">
      <c r="A26" s="388" t="n">
        <f aca="false">'KK-maksut koonti'!A28</f>
        <v>0</v>
      </c>
      <c r="B26" s="389" t="n">
        <f aca="false">'KK-maksut koonti'!B28</f>
        <v>0</v>
      </c>
      <c r="C26" s="390"/>
      <c r="D26" s="390"/>
    </row>
    <row r="27" customFormat="false" ht="15" hidden="false" customHeight="false" outlineLevel="0" collapsed="false">
      <c r="A27" s="388" t="n">
        <f aca="false">'KK-maksut koonti'!A29</f>
        <v>0</v>
      </c>
      <c r="B27" s="389" t="n">
        <f aca="false">'KK-maksut koonti'!B29</f>
        <v>0</v>
      </c>
      <c r="C27" s="390"/>
      <c r="D27" s="390"/>
    </row>
    <row r="28" customFormat="false" ht="15" hidden="false" customHeight="false" outlineLevel="0" collapsed="false">
      <c r="A28" s="388" t="n">
        <f aca="false">'KK-maksut koonti'!A30</f>
        <v>0</v>
      </c>
      <c r="B28" s="389" t="n">
        <f aca="false">'KK-maksut koonti'!B30</f>
        <v>0</v>
      </c>
      <c r="C28" s="390"/>
      <c r="D28" s="390"/>
    </row>
    <row r="29" customFormat="false" ht="15" hidden="false" customHeight="false" outlineLevel="0" collapsed="false">
      <c r="A29" s="388" t="n">
        <f aca="false">'KK-maksut koonti'!A31</f>
        <v>0</v>
      </c>
      <c r="B29" s="389" t="n">
        <f aca="false">'KK-maksut koonti'!B31</f>
        <v>0</v>
      </c>
      <c r="C29" s="390"/>
      <c r="D29" s="390"/>
    </row>
    <row r="30" customFormat="false" ht="15" hidden="false" customHeight="false" outlineLevel="0" collapsed="false">
      <c r="A30" s="388" t="n">
        <f aca="false">'KK-maksut koonti'!A32</f>
        <v>0</v>
      </c>
      <c r="B30" s="389" t="n">
        <f aca="false">'KK-maksut koonti'!B32</f>
        <v>0</v>
      </c>
      <c r="C30" s="390"/>
      <c r="D30" s="390"/>
    </row>
    <row r="31" customFormat="false" ht="15" hidden="false" customHeight="false" outlineLevel="0" collapsed="false">
      <c r="A31" s="388" t="n">
        <f aca="false">'KK-maksut koonti'!A33</f>
        <v>0</v>
      </c>
      <c r="B31" s="389" t="n">
        <f aca="false">'KK-maksut koonti'!B33</f>
        <v>0</v>
      </c>
      <c r="C31" s="390"/>
      <c r="D31" s="390"/>
    </row>
    <row r="32" customFormat="false" ht="15" hidden="false" customHeight="false" outlineLevel="0" collapsed="false">
      <c r="A32" s="388" t="n">
        <f aca="false">'KK-maksut koonti'!A34</f>
        <v>0</v>
      </c>
      <c r="B32" s="389" t="n">
        <f aca="false">'KK-maksut koonti'!B34</f>
        <v>0</v>
      </c>
      <c r="C32" s="390"/>
      <c r="D32" s="390"/>
    </row>
    <row r="33" customFormat="false" ht="15" hidden="false" customHeight="false" outlineLevel="0" collapsed="false">
      <c r="A33" s="388" t="n">
        <f aca="false">'KK-maksut koonti'!A35</f>
        <v>0</v>
      </c>
      <c r="B33" s="389" t="n">
        <f aca="false">'KK-maksut koonti'!B35</f>
        <v>0</v>
      </c>
      <c r="C33" s="390"/>
      <c r="D33" s="390"/>
    </row>
    <row r="34" customFormat="false" ht="15" hidden="false" customHeight="false" outlineLevel="0" collapsed="false">
      <c r="A34" s="388" t="n">
        <f aca="false">'KK-maksut koonti'!A36</f>
        <v>0</v>
      </c>
      <c r="B34" s="389" t="n">
        <f aca="false">'KK-maksut koonti'!B36</f>
        <v>0</v>
      </c>
      <c r="C34" s="390"/>
      <c r="D34" s="390"/>
    </row>
    <row r="35" customFormat="false" ht="15" hidden="false" customHeight="false" outlineLevel="0" collapsed="false">
      <c r="A35" s="388" t="n">
        <f aca="false">'KK-maksut koonti'!A37</f>
        <v>0</v>
      </c>
      <c r="B35" s="389" t="n">
        <f aca="false">'KK-maksut koonti'!B37</f>
        <v>0</v>
      </c>
      <c r="C35" s="390"/>
      <c r="D35" s="390"/>
    </row>
    <row r="36" customFormat="false" ht="15" hidden="false" customHeight="false" outlineLevel="0" collapsed="false">
      <c r="A36" s="388" t="n">
        <f aca="false">'KK-maksut koonti'!A38</f>
        <v>0</v>
      </c>
      <c r="B36" s="389" t="n">
        <f aca="false">'KK-maksut koonti'!B38</f>
        <v>0</v>
      </c>
      <c r="C36" s="390"/>
      <c r="D36" s="390"/>
    </row>
    <row r="37" customFormat="false" ht="15" hidden="false" customHeight="false" outlineLevel="0" collapsed="false">
      <c r="A37" s="388" t="n">
        <f aca="false">'KK-maksut koonti'!A39</f>
        <v>0</v>
      </c>
      <c r="B37" s="389" t="n">
        <f aca="false">'KK-maksut koonti'!B39</f>
        <v>0</v>
      </c>
      <c r="C37" s="390"/>
      <c r="D37" s="390"/>
    </row>
    <row r="38" customFormat="false" ht="15" hidden="false" customHeight="false" outlineLevel="0" collapsed="false">
      <c r="A38" s="388" t="n">
        <f aca="false">'KK-maksut koonti'!A40</f>
        <v>0</v>
      </c>
      <c r="B38" s="389" t="n">
        <f aca="false">'KK-maksut koonti'!B40</f>
        <v>0</v>
      </c>
      <c r="C38" s="390"/>
      <c r="D38" s="390"/>
    </row>
    <row r="39" customFormat="false" ht="15" hidden="false" customHeight="false" outlineLevel="0" collapsed="false">
      <c r="A39" s="388" t="n">
        <f aca="false">'KK-maksut koonti'!A41</f>
        <v>0</v>
      </c>
      <c r="B39" s="389" t="n">
        <f aca="false">'KK-maksut koonti'!B41</f>
        <v>0</v>
      </c>
      <c r="C39" s="390"/>
      <c r="D39" s="390"/>
    </row>
    <row r="40" customFormat="false" ht="15" hidden="false" customHeight="false" outlineLevel="0" collapsed="false">
      <c r="A40" s="388" t="n">
        <f aca="false">'KK-maksut koonti'!A42</f>
        <v>0</v>
      </c>
      <c r="B40" s="389" t="n">
        <f aca="false">'KK-maksut koonti'!B42</f>
        <v>0</v>
      </c>
      <c r="C40" s="390"/>
      <c r="D40" s="390"/>
    </row>
    <row r="41" customFormat="false" ht="15" hidden="false" customHeight="false" outlineLevel="0" collapsed="false">
      <c r="A41" s="388" t="n">
        <f aca="false">'KK-maksut koonti'!A43</f>
        <v>0</v>
      </c>
      <c r="B41" s="389" t="n">
        <f aca="false">'KK-maksut koonti'!B43</f>
        <v>0</v>
      </c>
      <c r="C41" s="390"/>
      <c r="D41" s="390"/>
    </row>
    <row r="42" customFormat="false" ht="15" hidden="false" customHeight="false" outlineLevel="0" collapsed="false">
      <c r="A42" s="388" t="n">
        <f aca="false">'KK-maksut koonti'!A44</f>
        <v>0</v>
      </c>
      <c r="B42" s="389" t="n">
        <f aca="false">'KK-maksut koonti'!B44</f>
        <v>0</v>
      </c>
      <c r="C42" s="390"/>
      <c r="D42" s="390"/>
    </row>
    <row r="43" customFormat="false" ht="15" hidden="false" customHeight="false" outlineLevel="0" collapsed="false">
      <c r="A43" s="388" t="n">
        <f aca="false">'KK-maksut koonti'!A45</f>
        <v>0</v>
      </c>
      <c r="B43" s="389" t="n">
        <f aca="false">'KK-maksut koonti'!B45</f>
        <v>0</v>
      </c>
      <c r="C43" s="390"/>
      <c r="D43" s="390"/>
    </row>
    <row r="44" customFormat="false" ht="15" hidden="false" customHeight="false" outlineLevel="0" collapsed="false">
      <c r="A44" s="388" t="n">
        <f aca="false">'KK-maksut koonti'!A46</f>
        <v>0</v>
      </c>
      <c r="B44" s="389" t="n">
        <f aca="false">'KK-maksut koonti'!B46</f>
        <v>0</v>
      </c>
      <c r="C44" s="390"/>
      <c r="D44" s="390"/>
    </row>
    <row r="45" customFormat="false" ht="15" hidden="false" customHeight="false" outlineLevel="0" collapsed="false">
      <c r="A45" s="388" t="n">
        <f aca="false">'KK-maksut koonti'!A47</f>
        <v>0</v>
      </c>
      <c r="B45" s="389" t="n">
        <f aca="false">'KK-maksut koonti'!B47</f>
        <v>0</v>
      </c>
      <c r="C45" s="390"/>
      <c r="D45" s="390"/>
    </row>
    <row r="46" customFormat="false" ht="15" hidden="false" customHeight="false" outlineLevel="0" collapsed="false">
      <c r="A46" s="388" t="n">
        <f aca="false">'KK-maksut koonti'!A48</f>
        <v>0</v>
      </c>
      <c r="B46" s="389" t="n">
        <f aca="false">'KK-maksut koonti'!B48</f>
        <v>0</v>
      </c>
      <c r="C46" s="390"/>
      <c r="D46" s="390"/>
    </row>
    <row r="47" customFormat="false" ht="15" hidden="false" customHeight="false" outlineLevel="0" collapsed="false">
      <c r="A47" s="388" t="n">
        <f aca="false">'KK-maksut koonti'!A49</f>
        <v>0</v>
      </c>
      <c r="B47" s="389" t="n">
        <f aca="false">'KK-maksut koonti'!B49</f>
        <v>0</v>
      </c>
      <c r="C47" s="390"/>
      <c r="D47" s="390"/>
    </row>
    <row r="48" customFormat="false" ht="15" hidden="false" customHeight="false" outlineLevel="0" collapsed="false">
      <c r="A48" s="388" t="n">
        <f aca="false">'KK-maksut koonti'!A50</f>
        <v>0</v>
      </c>
      <c r="B48" s="389" t="n">
        <f aca="false">'KK-maksut koonti'!B50</f>
        <v>0</v>
      </c>
      <c r="C48" s="390"/>
      <c r="D48" s="390"/>
    </row>
    <row r="49" customFormat="false" ht="15" hidden="false" customHeight="false" outlineLevel="0" collapsed="false">
      <c r="A49" s="388" t="n">
        <f aca="false">'KK-maksut koonti'!A51</f>
        <v>0</v>
      </c>
      <c r="B49" s="389" t="n">
        <f aca="false">'KK-maksut koonti'!B51</f>
        <v>0</v>
      </c>
      <c r="C49" s="390"/>
      <c r="D49" s="390"/>
    </row>
    <row r="50" customFormat="false" ht="15" hidden="false" customHeight="false" outlineLevel="0" collapsed="false">
      <c r="A50" s="388" t="n">
        <f aca="false">'KK-maksut koonti'!A52</f>
        <v>0</v>
      </c>
      <c r="B50" s="389" t="n">
        <f aca="false">'KK-maksut koonti'!B52</f>
        <v>0</v>
      </c>
      <c r="C50" s="390"/>
      <c r="D50" s="390"/>
    </row>
    <row r="51" customFormat="false" ht="15" hidden="false" customHeight="false" outlineLevel="0" collapsed="false">
      <c r="A51" s="388" t="n">
        <f aca="false">'KK-maksut koonti'!A53</f>
        <v>0</v>
      </c>
      <c r="B51" s="389" t="n">
        <f aca="false">'KK-maksut koonti'!B53</f>
        <v>0</v>
      </c>
      <c r="C51" s="390"/>
      <c r="D51" s="390"/>
    </row>
    <row r="52" customFormat="false" ht="15" hidden="false" customHeight="false" outlineLevel="0" collapsed="false">
      <c r="A52" s="388" t="n">
        <f aca="false">'KK-maksut koonti'!A54</f>
        <v>0</v>
      </c>
      <c r="B52" s="389" t="n">
        <f aca="false">'KK-maksut koonti'!B54</f>
        <v>0</v>
      </c>
      <c r="C52" s="390"/>
      <c r="D52" s="390"/>
    </row>
    <row r="53" customFormat="false" ht="15.75" hidden="false" customHeight="false" outlineLevel="0" collapsed="false">
      <c r="C53" s="391" t="n">
        <f aca="false">SUM(C3:C52)</f>
        <v>0</v>
      </c>
      <c r="D53" s="391" t="n">
        <f aca="false">SUM(D3:D52)</f>
        <v>0</v>
      </c>
    </row>
    <row r="54" customFormat="false" ht="15.75" hidden="false" customHeight="false" outlineLevel="0" collapsed="false"/>
  </sheetData>
  <sheetProtection sheet="true" objects="true" scenarios="true" selectLockedCells="true"/>
  <hyperlinks>
    <hyperlink ref="A1" location="Perustiedot!Tulostusalue" display="[ HOME ]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6953125" defaultRowHeight="15" zeroHeight="false" outlineLevelRow="0" outlineLevelCol="0"/>
  <cols>
    <col collapsed="false" customWidth="true" hidden="false" outlineLevel="0" max="1" min="1" style="78" width="18"/>
    <col collapsed="false" customWidth="true" hidden="false" outlineLevel="0" max="2" min="2" style="78" width="29.29"/>
    <col collapsed="false" customWidth="true" hidden="false" outlineLevel="0" max="3" min="3" style="78" width="17.28"/>
    <col collapsed="false" customWidth="true" hidden="false" outlineLevel="0" max="4" min="4" style="78" width="16.71"/>
  </cols>
  <sheetData>
    <row r="1" customFormat="false" ht="15" hidden="false" customHeight="false" outlineLevel="0" collapsed="false">
      <c r="A1" s="50" t="s">
        <v>128</v>
      </c>
    </row>
    <row r="2" customFormat="false" ht="15" hidden="false" customHeight="false" outlineLevel="0" collapsed="false">
      <c r="A2" s="387" t="s">
        <v>395</v>
      </c>
      <c r="B2" s="387" t="s">
        <v>396</v>
      </c>
      <c r="C2" s="387" t="s">
        <v>397</v>
      </c>
      <c r="D2" s="387" t="s">
        <v>157</v>
      </c>
    </row>
    <row r="3" customFormat="false" ht="15" hidden="false" customHeight="false" outlineLevel="0" collapsed="false">
      <c r="A3" s="388" t="n">
        <f aca="false">'KK-maksut koonti'!A5</f>
        <v>0</v>
      </c>
      <c r="B3" s="389" t="n">
        <f aca="false">'KK-maksut koonti'!B5</f>
        <v>0</v>
      </c>
      <c r="C3" s="390"/>
      <c r="D3" s="390"/>
    </row>
    <row r="4" customFormat="false" ht="15" hidden="false" customHeight="false" outlineLevel="0" collapsed="false">
      <c r="A4" s="388" t="n">
        <f aca="false">'KK-maksut koonti'!A6</f>
        <v>0</v>
      </c>
      <c r="B4" s="389" t="n">
        <f aca="false">'KK-maksut koonti'!B6</f>
        <v>0</v>
      </c>
      <c r="C4" s="390"/>
      <c r="D4" s="390"/>
    </row>
    <row r="5" customFormat="false" ht="15" hidden="false" customHeight="false" outlineLevel="0" collapsed="false">
      <c r="A5" s="388" t="n">
        <f aca="false">'KK-maksut koonti'!A7</f>
        <v>0</v>
      </c>
      <c r="B5" s="389" t="n">
        <f aca="false">'KK-maksut koonti'!B7</f>
        <v>0</v>
      </c>
      <c r="C5" s="390"/>
      <c r="D5" s="390"/>
    </row>
    <row r="6" customFormat="false" ht="15" hidden="false" customHeight="false" outlineLevel="0" collapsed="false">
      <c r="A6" s="388" t="n">
        <f aca="false">'KK-maksut koonti'!A8</f>
        <v>0</v>
      </c>
      <c r="B6" s="389" t="n">
        <f aca="false">'KK-maksut koonti'!B8</f>
        <v>0</v>
      </c>
      <c r="C6" s="390"/>
      <c r="D6" s="390"/>
    </row>
    <row r="7" customFormat="false" ht="15" hidden="false" customHeight="false" outlineLevel="0" collapsed="false">
      <c r="A7" s="388" t="n">
        <f aca="false">'KK-maksut koonti'!A9</f>
        <v>0</v>
      </c>
      <c r="B7" s="389" t="n">
        <f aca="false">'KK-maksut koonti'!B9</f>
        <v>0</v>
      </c>
      <c r="C7" s="390"/>
      <c r="D7" s="390"/>
    </row>
    <row r="8" customFormat="false" ht="15" hidden="false" customHeight="false" outlineLevel="0" collapsed="false">
      <c r="A8" s="388" t="n">
        <f aca="false">'KK-maksut koonti'!A10</f>
        <v>0</v>
      </c>
      <c r="B8" s="389" t="n">
        <f aca="false">'KK-maksut koonti'!B10</f>
        <v>0</v>
      </c>
      <c r="C8" s="390"/>
      <c r="D8" s="390"/>
    </row>
    <row r="9" customFormat="false" ht="15" hidden="false" customHeight="false" outlineLevel="0" collapsed="false">
      <c r="A9" s="388" t="n">
        <f aca="false">'KK-maksut koonti'!A11</f>
        <v>0</v>
      </c>
      <c r="B9" s="389" t="n">
        <f aca="false">'KK-maksut koonti'!B11</f>
        <v>0</v>
      </c>
      <c r="C9" s="390"/>
      <c r="D9" s="390"/>
    </row>
    <row r="10" customFormat="false" ht="15" hidden="false" customHeight="false" outlineLevel="0" collapsed="false">
      <c r="A10" s="388" t="n">
        <f aca="false">'KK-maksut koonti'!A12</f>
        <v>0</v>
      </c>
      <c r="B10" s="389" t="n">
        <f aca="false">'KK-maksut koonti'!B12</f>
        <v>0</v>
      </c>
      <c r="C10" s="390"/>
      <c r="D10" s="390"/>
    </row>
    <row r="11" customFormat="false" ht="15" hidden="false" customHeight="false" outlineLevel="0" collapsed="false">
      <c r="A11" s="388" t="n">
        <f aca="false">'KK-maksut koonti'!A13</f>
        <v>0</v>
      </c>
      <c r="B11" s="389" t="n">
        <f aca="false">'KK-maksut koonti'!B13</f>
        <v>0</v>
      </c>
      <c r="C11" s="390"/>
      <c r="D11" s="390"/>
    </row>
    <row r="12" customFormat="false" ht="15" hidden="false" customHeight="false" outlineLevel="0" collapsed="false">
      <c r="A12" s="388" t="n">
        <f aca="false">'KK-maksut koonti'!A14</f>
        <v>0</v>
      </c>
      <c r="B12" s="389" t="n">
        <f aca="false">'KK-maksut koonti'!B14</f>
        <v>0</v>
      </c>
      <c r="C12" s="390"/>
      <c r="D12" s="390"/>
    </row>
    <row r="13" customFormat="false" ht="15" hidden="false" customHeight="false" outlineLevel="0" collapsed="false">
      <c r="A13" s="388" t="n">
        <f aca="false">'KK-maksut koonti'!A15</f>
        <v>0</v>
      </c>
      <c r="B13" s="389" t="n">
        <f aca="false">'KK-maksut koonti'!B15</f>
        <v>0</v>
      </c>
      <c r="C13" s="390"/>
      <c r="D13" s="390"/>
    </row>
    <row r="14" customFormat="false" ht="15" hidden="false" customHeight="false" outlineLevel="0" collapsed="false">
      <c r="A14" s="388" t="n">
        <f aca="false">'KK-maksut koonti'!A16</f>
        <v>0</v>
      </c>
      <c r="B14" s="389" t="n">
        <f aca="false">'KK-maksut koonti'!B16</f>
        <v>0</v>
      </c>
      <c r="C14" s="390"/>
      <c r="D14" s="390"/>
    </row>
    <row r="15" customFormat="false" ht="15" hidden="false" customHeight="false" outlineLevel="0" collapsed="false">
      <c r="A15" s="388" t="n">
        <f aca="false">'KK-maksut koonti'!A17</f>
        <v>0</v>
      </c>
      <c r="B15" s="389" t="n">
        <f aca="false">'KK-maksut koonti'!B17</f>
        <v>0</v>
      </c>
      <c r="C15" s="390"/>
      <c r="D15" s="390"/>
    </row>
    <row r="16" customFormat="false" ht="15" hidden="false" customHeight="false" outlineLevel="0" collapsed="false">
      <c r="A16" s="388" t="n">
        <f aca="false">'KK-maksut koonti'!A18</f>
        <v>0</v>
      </c>
      <c r="B16" s="389" t="n">
        <f aca="false">'KK-maksut koonti'!B18</f>
        <v>0</v>
      </c>
      <c r="C16" s="390"/>
      <c r="D16" s="390"/>
    </row>
    <row r="17" customFormat="false" ht="15" hidden="false" customHeight="false" outlineLevel="0" collapsed="false">
      <c r="A17" s="388" t="n">
        <f aca="false">'KK-maksut koonti'!A19</f>
        <v>0</v>
      </c>
      <c r="B17" s="389" t="n">
        <f aca="false">'KK-maksut koonti'!B19</f>
        <v>0</v>
      </c>
      <c r="C17" s="390"/>
      <c r="D17" s="390"/>
    </row>
    <row r="18" customFormat="false" ht="15" hidden="false" customHeight="false" outlineLevel="0" collapsed="false">
      <c r="A18" s="388" t="n">
        <f aca="false">'KK-maksut koonti'!A20</f>
        <v>0</v>
      </c>
      <c r="B18" s="389" t="n">
        <f aca="false">'KK-maksut koonti'!B20</f>
        <v>0</v>
      </c>
      <c r="C18" s="390"/>
      <c r="D18" s="390"/>
    </row>
    <row r="19" customFormat="false" ht="15" hidden="false" customHeight="false" outlineLevel="0" collapsed="false">
      <c r="A19" s="388" t="n">
        <f aca="false">'KK-maksut koonti'!A21</f>
        <v>0</v>
      </c>
      <c r="B19" s="389" t="n">
        <f aca="false">'KK-maksut koonti'!B21</f>
        <v>0</v>
      </c>
      <c r="C19" s="390"/>
      <c r="D19" s="390"/>
    </row>
    <row r="20" customFormat="false" ht="15" hidden="false" customHeight="false" outlineLevel="0" collapsed="false">
      <c r="A20" s="388" t="n">
        <f aca="false">'KK-maksut koonti'!A22</f>
        <v>0</v>
      </c>
      <c r="B20" s="389" t="n">
        <f aca="false">'KK-maksut koonti'!B22</f>
        <v>0</v>
      </c>
      <c r="C20" s="390"/>
      <c r="D20" s="390"/>
    </row>
    <row r="21" customFormat="false" ht="15" hidden="false" customHeight="false" outlineLevel="0" collapsed="false">
      <c r="A21" s="388" t="n">
        <f aca="false">'KK-maksut koonti'!A23</f>
        <v>0</v>
      </c>
      <c r="B21" s="389" t="n">
        <f aca="false">'KK-maksut koonti'!B23</f>
        <v>0</v>
      </c>
      <c r="C21" s="390"/>
      <c r="D21" s="390"/>
    </row>
    <row r="22" customFormat="false" ht="15" hidden="false" customHeight="false" outlineLevel="0" collapsed="false">
      <c r="A22" s="388" t="n">
        <f aca="false">'KK-maksut koonti'!A24</f>
        <v>0</v>
      </c>
      <c r="B22" s="389" t="n">
        <f aca="false">'KK-maksut koonti'!B24</f>
        <v>0</v>
      </c>
      <c r="C22" s="390"/>
      <c r="D22" s="390"/>
    </row>
    <row r="23" customFormat="false" ht="15" hidden="false" customHeight="false" outlineLevel="0" collapsed="false">
      <c r="A23" s="388" t="n">
        <f aca="false">'KK-maksut koonti'!A25</f>
        <v>0</v>
      </c>
      <c r="B23" s="389" t="n">
        <f aca="false">'KK-maksut koonti'!B25</f>
        <v>0</v>
      </c>
      <c r="C23" s="390"/>
      <c r="D23" s="390"/>
    </row>
    <row r="24" customFormat="false" ht="15" hidden="false" customHeight="false" outlineLevel="0" collapsed="false">
      <c r="A24" s="388" t="n">
        <f aca="false">'KK-maksut koonti'!A26</f>
        <v>0</v>
      </c>
      <c r="B24" s="389" t="n">
        <f aca="false">'KK-maksut koonti'!B26</f>
        <v>0</v>
      </c>
      <c r="C24" s="390"/>
      <c r="D24" s="390"/>
    </row>
    <row r="25" customFormat="false" ht="15" hidden="false" customHeight="false" outlineLevel="0" collapsed="false">
      <c r="A25" s="388" t="n">
        <f aca="false">'KK-maksut koonti'!A27</f>
        <v>0</v>
      </c>
      <c r="B25" s="389" t="n">
        <f aca="false">'KK-maksut koonti'!B27</f>
        <v>0</v>
      </c>
      <c r="C25" s="390"/>
      <c r="D25" s="390"/>
    </row>
    <row r="26" customFormat="false" ht="15" hidden="false" customHeight="false" outlineLevel="0" collapsed="false">
      <c r="A26" s="388" t="n">
        <f aca="false">'KK-maksut koonti'!A28</f>
        <v>0</v>
      </c>
      <c r="B26" s="389" t="n">
        <f aca="false">'KK-maksut koonti'!B28</f>
        <v>0</v>
      </c>
      <c r="C26" s="390"/>
      <c r="D26" s="390"/>
    </row>
    <row r="27" customFormat="false" ht="15" hidden="false" customHeight="false" outlineLevel="0" collapsed="false">
      <c r="A27" s="388" t="n">
        <f aca="false">'KK-maksut koonti'!A29</f>
        <v>0</v>
      </c>
      <c r="B27" s="389" t="n">
        <f aca="false">'KK-maksut koonti'!B29</f>
        <v>0</v>
      </c>
      <c r="C27" s="390"/>
      <c r="D27" s="390"/>
    </row>
    <row r="28" customFormat="false" ht="15" hidden="false" customHeight="false" outlineLevel="0" collapsed="false">
      <c r="A28" s="388" t="n">
        <f aca="false">'KK-maksut koonti'!A30</f>
        <v>0</v>
      </c>
      <c r="B28" s="389" t="n">
        <f aca="false">'KK-maksut koonti'!B30</f>
        <v>0</v>
      </c>
      <c r="C28" s="390"/>
      <c r="D28" s="390"/>
    </row>
    <row r="29" customFormat="false" ht="15" hidden="false" customHeight="false" outlineLevel="0" collapsed="false">
      <c r="A29" s="388" t="n">
        <f aca="false">'KK-maksut koonti'!A31</f>
        <v>0</v>
      </c>
      <c r="B29" s="389" t="n">
        <f aca="false">'KK-maksut koonti'!B31</f>
        <v>0</v>
      </c>
      <c r="C29" s="390"/>
      <c r="D29" s="390"/>
    </row>
    <row r="30" customFormat="false" ht="15" hidden="false" customHeight="false" outlineLevel="0" collapsed="false">
      <c r="A30" s="388" t="n">
        <f aca="false">'KK-maksut koonti'!A32</f>
        <v>0</v>
      </c>
      <c r="B30" s="389" t="n">
        <f aca="false">'KK-maksut koonti'!B32</f>
        <v>0</v>
      </c>
      <c r="C30" s="390"/>
      <c r="D30" s="390"/>
    </row>
    <row r="31" customFormat="false" ht="15" hidden="false" customHeight="false" outlineLevel="0" collapsed="false">
      <c r="A31" s="388" t="n">
        <f aca="false">'KK-maksut koonti'!A33</f>
        <v>0</v>
      </c>
      <c r="B31" s="389" t="n">
        <f aca="false">'KK-maksut koonti'!B33</f>
        <v>0</v>
      </c>
      <c r="C31" s="390"/>
      <c r="D31" s="390"/>
    </row>
    <row r="32" customFormat="false" ht="15" hidden="false" customHeight="false" outlineLevel="0" collapsed="false">
      <c r="A32" s="388" t="n">
        <f aca="false">'KK-maksut koonti'!A34</f>
        <v>0</v>
      </c>
      <c r="B32" s="389" t="n">
        <f aca="false">'KK-maksut koonti'!B34</f>
        <v>0</v>
      </c>
      <c r="C32" s="390"/>
      <c r="D32" s="390"/>
    </row>
    <row r="33" customFormat="false" ht="15" hidden="false" customHeight="false" outlineLevel="0" collapsed="false">
      <c r="A33" s="388" t="n">
        <f aca="false">'KK-maksut koonti'!A35</f>
        <v>0</v>
      </c>
      <c r="B33" s="389" t="n">
        <f aca="false">'KK-maksut koonti'!B35</f>
        <v>0</v>
      </c>
      <c r="C33" s="390"/>
      <c r="D33" s="390"/>
    </row>
    <row r="34" customFormat="false" ht="15" hidden="false" customHeight="false" outlineLevel="0" collapsed="false">
      <c r="A34" s="388" t="n">
        <f aca="false">'KK-maksut koonti'!A36</f>
        <v>0</v>
      </c>
      <c r="B34" s="389" t="n">
        <f aca="false">'KK-maksut koonti'!B36</f>
        <v>0</v>
      </c>
      <c r="C34" s="390"/>
      <c r="D34" s="390"/>
    </row>
    <row r="35" customFormat="false" ht="15" hidden="false" customHeight="false" outlineLevel="0" collapsed="false">
      <c r="A35" s="388" t="n">
        <f aca="false">'KK-maksut koonti'!A37</f>
        <v>0</v>
      </c>
      <c r="B35" s="389" t="n">
        <f aca="false">'KK-maksut koonti'!B37</f>
        <v>0</v>
      </c>
      <c r="C35" s="390"/>
      <c r="D35" s="390"/>
    </row>
    <row r="36" customFormat="false" ht="15" hidden="false" customHeight="false" outlineLevel="0" collapsed="false">
      <c r="A36" s="388" t="n">
        <f aca="false">'KK-maksut koonti'!A38</f>
        <v>0</v>
      </c>
      <c r="B36" s="389" t="n">
        <f aca="false">'KK-maksut koonti'!B38</f>
        <v>0</v>
      </c>
      <c r="C36" s="390"/>
      <c r="D36" s="390"/>
    </row>
    <row r="37" customFormat="false" ht="15" hidden="false" customHeight="false" outlineLevel="0" collapsed="false">
      <c r="A37" s="388" t="n">
        <f aca="false">'KK-maksut koonti'!A39</f>
        <v>0</v>
      </c>
      <c r="B37" s="389" t="n">
        <f aca="false">'KK-maksut koonti'!B39</f>
        <v>0</v>
      </c>
      <c r="C37" s="390"/>
      <c r="D37" s="390"/>
    </row>
    <row r="38" customFormat="false" ht="15" hidden="false" customHeight="false" outlineLevel="0" collapsed="false">
      <c r="A38" s="388" t="n">
        <f aca="false">'KK-maksut koonti'!A40</f>
        <v>0</v>
      </c>
      <c r="B38" s="389" t="n">
        <f aca="false">'KK-maksut koonti'!B40</f>
        <v>0</v>
      </c>
      <c r="C38" s="390"/>
      <c r="D38" s="390"/>
    </row>
    <row r="39" customFormat="false" ht="15" hidden="false" customHeight="false" outlineLevel="0" collapsed="false">
      <c r="A39" s="388" t="n">
        <f aca="false">'KK-maksut koonti'!A41</f>
        <v>0</v>
      </c>
      <c r="B39" s="389" t="n">
        <f aca="false">'KK-maksut koonti'!B41</f>
        <v>0</v>
      </c>
      <c r="C39" s="390"/>
      <c r="D39" s="390"/>
    </row>
    <row r="40" customFormat="false" ht="15" hidden="false" customHeight="false" outlineLevel="0" collapsed="false">
      <c r="A40" s="388" t="n">
        <f aca="false">'KK-maksut koonti'!A42</f>
        <v>0</v>
      </c>
      <c r="B40" s="389" t="n">
        <f aca="false">'KK-maksut koonti'!B42</f>
        <v>0</v>
      </c>
      <c r="C40" s="390"/>
      <c r="D40" s="390"/>
    </row>
    <row r="41" customFormat="false" ht="15" hidden="false" customHeight="false" outlineLevel="0" collapsed="false">
      <c r="A41" s="388" t="n">
        <f aca="false">'KK-maksut koonti'!A43</f>
        <v>0</v>
      </c>
      <c r="B41" s="389" t="n">
        <f aca="false">'KK-maksut koonti'!B43</f>
        <v>0</v>
      </c>
      <c r="C41" s="390"/>
      <c r="D41" s="390"/>
    </row>
    <row r="42" customFormat="false" ht="15" hidden="false" customHeight="false" outlineLevel="0" collapsed="false">
      <c r="A42" s="388" t="n">
        <f aca="false">'KK-maksut koonti'!A44</f>
        <v>0</v>
      </c>
      <c r="B42" s="389" t="n">
        <f aca="false">'KK-maksut koonti'!B44</f>
        <v>0</v>
      </c>
      <c r="C42" s="390"/>
      <c r="D42" s="390"/>
    </row>
    <row r="43" customFormat="false" ht="15" hidden="false" customHeight="false" outlineLevel="0" collapsed="false">
      <c r="A43" s="388" t="n">
        <f aca="false">'KK-maksut koonti'!A45</f>
        <v>0</v>
      </c>
      <c r="B43" s="389" t="n">
        <f aca="false">'KK-maksut koonti'!B45</f>
        <v>0</v>
      </c>
      <c r="C43" s="390"/>
      <c r="D43" s="390"/>
    </row>
    <row r="44" customFormat="false" ht="15" hidden="false" customHeight="false" outlineLevel="0" collapsed="false">
      <c r="A44" s="388" t="n">
        <f aca="false">'KK-maksut koonti'!A46</f>
        <v>0</v>
      </c>
      <c r="B44" s="389" t="n">
        <f aca="false">'KK-maksut koonti'!B46</f>
        <v>0</v>
      </c>
      <c r="C44" s="390"/>
      <c r="D44" s="390"/>
    </row>
    <row r="45" customFormat="false" ht="15" hidden="false" customHeight="false" outlineLevel="0" collapsed="false">
      <c r="A45" s="388" t="n">
        <f aca="false">'KK-maksut koonti'!A47</f>
        <v>0</v>
      </c>
      <c r="B45" s="389" t="n">
        <f aca="false">'KK-maksut koonti'!B47</f>
        <v>0</v>
      </c>
      <c r="C45" s="390"/>
      <c r="D45" s="390"/>
    </row>
    <row r="46" customFormat="false" ht="15" hidden="false" customHeight="false" outlineLevel="0" collapsed="false">
      <c r="A46" s="388" t="n">
        <f aca="false">'KK-maksut koonti'!A48</f>
        <v>0</v>
      </c>
      <c r="B46" s="389" t="n">
        <f aca="false">'KK-maksut koonti'!B48</f>
        <v>0</v>
      </c>
      <c r="C46" s="390"/>
      <c r="D46" s="390"/>
    </row>
    <row r="47" customFormat="false" ht="15" hidden="false" customHeight="false" outlineLevel="0" collapsed="false">
      <c r="A47" s="388" t="n">
        <f aca="false">'KK-maksut koonti'!A49</f>
        <v>0</v>
      </c>
      <c r="B47" s="389" t="n">
        <f aca="false">'KK-maksut koonti'!B49</f>
        <v>0</v>
      </c>
      <c r="C47" s="390"/>
      <c r="D47" s="390"/>
    </row>
    <row r="48" customFormat="false" ht="15" hidden="false" customHeight="false" outlineLevel="0" collapsed="false">
      <c r="A48" s="388" t="n">
        <f aca="false">'KK-maksut koonti'!A50</f>
        <v>0</v>
      </c>
      <c r="B48" s="389" t="n">
        <f aca="false">'KK-maksut koonti'!B50</f>
        <v>0</v>
      </c>
      <c r="C48" s="390"/>
      <c r="D48" s="390"/>
    </row>
    <row r="49" customFormat="false" ht="15" hidden="false" customHeight="false" outlineLevel="0" collapsed="false">
      <c r="A49" s="388" t="n">
        <f aca="false">'KK-maksut koonti'!A51</f>
        <v>0</v>
      </c>
      <c r="B49" s="389" t="n">
        <f aca="false">'KK-maksut koonti'!B51</f>
        <v>0</v>
      </c>
      <c r="C49" s="390"/>
      <c r="D49" s="390"/>
    </row>
    <row r="50" customFormat="false" ht="15" hidden="false" customHeight="false" outlineLevel="0" collapsed="false">
      <c r="A50" s="388" t="n">
        <f aca="false">'KK-maksut koonti'!A52</f>
        <v>0</v>
      </c>
      <c r="B50" s="389" t="n">
        <f aca="false">'KK-maksut koonti'!B52</f>
        <v>0</v>
      </c>
      <c r="C50" s="390"/>
      <c r="D50" s="390"/>
    </row>
    <row r="51" customFormat="false" ht="15" hidden="false" customHeight="false" outlineLevel="0" collapsed="false">
      <c r="A51" s="388" t="n">
        <f aca="false">'KK-maksut koonti'!A53</f>
        <v>0</v>
      </c>
      <c r="B51" s="389" t="n">
        <f aca="false">'KK-maksut koonti'!B53</f>
        <v>0</v>
      </c>
      <c r="C51" s="390"/>
      <c r="D51" s="390"/>
    </row>
    <row r="52" customFormat="false" ht="15" hidden="false" customHeight="false" outlineLevel="0" collapsed="false">
      <c r="A52" s="388" t="n">
        <f aca="false">'KK-maksut koonti'!A54</f>
        <v>0</v>
      </c>
      <c r="B52" s="389" t="n">
        <f aca="false">'KK-maksut koonti'!B54</f>
        <v>0</v>
      </c>
      <c r="C52" s="390"/>
      <c r="D52" s="390"/>
    </row>
    <row r="53" customFormat="false" ht="15.75" hidden="false" customHeight="false" outlineLevel="0" collapsed="false">
      <c r="C53" s="391" t="n">
        <f aca="false">SUM(C3:C52)</f>
        <v>0</v>
      </c>
      <c r="D53" s="391" t="n">
        <f aca="false">SUM(D3:D52)</f>
        <v>0</v>
      </c>
    </row>
    <row r="54" customFormat="false" ht="15.75" hidden="false" customHeight="false" outlineLevel="0" collapsed="false"/>
  </sheetData>
  <sheetProtection sheet="true" objects="true" scenarios="true" selectLockedCells="true"/>
  <hyperlinks>
    <hyperlink ref="A1" location="Perustiedot!Tulostusalue" display="[ HOME ]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6953125" defaultRowHeight="15" zeroHeight="false" outlineLevelRow="0" outlineLevelCol="0"/>
  <cols>
    <col collapsed="false" customWidth="true" hidden="false" outlineLevel="0" max="1" min="1" style="78" width="18"/>
    <col collapsed="false" customWidth="true" hidden="false" outlineLevel="0" max="2" min="2" style="78" width="29.29"/>
    <col collapsed="false" customWidth="true" hidden="false" outlineLevel="0" max="3" min="3" style="78" width="17.28"/>
    <col collapsed="false" customWidth="true" hidden="false" outlineLevel="0" max="4" min="4" style="78" width="16.71"/>
  </cols>
  <sheetData>
    <row r="1" customFormat="false" ht="15" hidden="false" customHeight="false" outlineLevel="0" collapsed="false">
      <c r="A1" s="50" t="s">
        <v>128</v>
      </c>
    </row>
    <row r="2" customFormat="false" ht="15" hidden="false" customHeight="false" outlineLevel="0" collapsed="false">
      <c r="A2" s="387" t="s">
        <v>395</v>
      </c>
      <c r="B2" s="387" t="s">
        <v>396</v>
      </c>
      <c r="C2" s="387" t="s">
        <v>397</v>
      </c>
      <c r="D2" s="387" t="s">
        <v>157</v>
      </c>
    </row>
    <row r="3" customFormat="false" ht="15" hidden="false" customHeight="false" outlineLevel="0" collapsed="false">
      <c r="A3" s="388" t="n">
        <f aca="false">'KK-maksut koonti'!A5</f>
        <v>0</v>
      </c>
      <c r="B3" s="389" t="n">
        <f aca="false">'KK-maksut koonti'!B5</f>
        <v>0</v>
      </c>
      <c r="C3" s="390"/>
      <c r="D3" s="390"/>
    </row>
    <row r="4" customFormat="false" ht="15" hidden="false" customHeight="false" outlineLevel="0" collapsed="false">
      <c r="A4" s="388" t="n">
        <f aca="false">'KK-maksut koonti'!A6</f>
        <v>0</v>
      </c>
      <c r="B4" s="389" t="n">
        <f aca="false">'KK-maksut koonti'!B6</f>
        <v>0</v>
      </c>
      <c r="C4" s="390"/>
      <c r="D4" s="390"/>
    </row>
    <row r="5" customFormat="false" ht="15" hidden="false" customHeight="false" outlineLevel="0" collapsed="false">
      <c r="A5" s="388" t="n">
        <f aca="false">'KK-maksut koonti'!A7</f>
        <v>0</v>
      </c>
      <c r="B5" s="389" t="n">
        <f aca="false">'KK-maksut koonti'!B7</f>
        <v>0</v>
      </c>
      <c r="C5" s="390"/>
      <c r="D5" s="390"/>
    </row>
    <row r="6" customFormat="false" ht="15" hidden="false" customHeight="false" outlineLevel="0" collapsed="false">
      <c r="A6" s="388" t="n">
        <f aca="false">'KK-maksut koonti'!A8</f>
        <v>0</v>
      </c>
      <c r="B6" s="389" t="n">
        <f aca="false">'KK-maksut koonti'!B8</f>
        <v>0</v>
      </c>
      <c r="C6" s="390"/>
      <c r="D6" s="390"/>
    </row>
    <row r="7" customFormat="false" ht="15" hidden="false" customHeight="false" outlineLevel="0" collapsed="false">
      <c r="A7" s="388" t="n">
        <f aca="false">'KK-maksut koonti'!A9</f>
        <v>0</v>
      </c>
      <c r="B7" s="389" t="n">
        <f aca="false">'KK-maksut koonti'!B9</f>
        <v>0</v>
      </c>
      <c r="C7" s="390"/>
      <c r="D7" s="390"/>
    </row>
    <row r="8" customFormat="false" ht="15" hidden="false" customHeight="false" outlineLevel="0" collapsed="false">
      <c r="A8" s="388" t="n">
        <f aca="false">'KK-maksut koonti'!A10</f>
        <v>0</v>
      </c>
      <c r="B8" s="389" t="n">
        <f aca="false">'KK-maksut koonti'!B10</f>
        <v>0</v>
      </c>
      <c r="C8" s="390"/>
      <c r="D8" s="390"/>
    </row>
    <row r="9" customFormat="false" ht="15" hidden="false" customHeight="false" outlineLevel="0" collapsed="false">
      <c r="A9" s="388" t="n">
        <f aca="false">'KK-maksut koonti'!A11</f>
        <v>0</v>
      </c>
      <c r="B9" s="389" t="n">
        <f aca="false">'KK-maksut koonti'!B11</f>
        <v>0</v>
      </c>
      <c r="C9" s="390"/>
      <c r="D9" s="390"/>
    </row>
    <row r="10" customFormat="false" ht="15" hidden="false" customHeight="false" outlineLevel="0" collapsed="false">
      <c r="A10" s="388" t="n">
        <f aca="false">'KK-maksut koonti'!A12</f>
        <v>0</v>
      </c>
      <c r="B10" s="389" t="n">
        <f aca="false">'KK-maksut koonti'!B12</f>
        <v>0</v>
      </c>
      <c r="C10" s="390"/>
      <c r="D10" s="390"/>
    </row>
    <row r="11" customFormat="false" ht="15" hidden="false" customHeight="false" outlineLevel="0" collapsed="false">
      <c r="A11" s="388" t="n">
        <f aca="false">'KK-maksut koonti'!A13</f>
        <v>0</v>
      </c>
      <c r="B11" s="389" t="n">
        <f aca="false">'KK-maksut koonti'!B13</f>
        <v>0</v>
      </c>
      <c r="C11" s="390"/>
      <c r="D11" s="390"/>
    </row>
    <row r="12" customFormat="false" ht="15" hidden="false" customHeight="false" outlineLevel="0" collapsed="false">
      <c r="A12" s="388" t="n">
        <f aca="false">'KK-maksut koonti'!A14</f>
        <v>0</v>
      </c>
      <c r="B12" s="389" t="n">
        <f aca="false">'KK-maksut koonti'!B14</f>
        <v>0</v>
      </c>
      <c r="C12" s="390"/>
      <c r="D12" s="390"/>
    </row>
    <row r="13" customFormat="false" ht="15" hidden="false" customHeight="false" outlineLevel="0" collapsed="false">
      <c r="A13" s="388" t="n">
        <f aca="false">'KK-maksut koonti'!A15</f>
        <v>0</v>
      </c>
      <c r="B13" s="389" t="n">
        <f aca="false">'KK-maksut koonti'!B15</f>
        <v>0</v>
      </c>
      <c r="C13" s="390"/>
      <c r="D13" s="390"/>
    </row>
    <row r="14" customFormat="false" ht="15" hidden="false" customHeight="false" outlineLevel="0" collapsed="false">
      <c r="A14" s="388" t="n">
        <f aca="false">'KK-maksut koonti'!A16</f>
        <v>0</v>
      </c>
      <c r="B14" s="389" t="n">
        <f aca="false">'KK-maksut koonti'!B16</f>
        <v>0</v>
      </c>
      <c r="C14" s="390"/>
      <c r="D14" s="390"/>
    </row>
    <row r="15" customFormat="false" ht="15" hidden="false" customHeight="false" outlineLevel="0" collapsed="false">
      <c r="A15" s="388" t="n">
        <f aca="false">'KK-maksut koonti'!A17</f>
        <v>0</v>
      </c>
      <c r="B15" s="389" t="n">
        <f aca="false">'KK-maksut koonti'!B17</f>
        <v>0</v>
      </c>
      <c r="C15" s="390"/>
      <c r="D15" s="390"/>
    </row>
    <row r="16" customFormat="false" ht="15" hidden="false" customHeight="false" outlineLevel="0" collapsed="false">
      <c r="A16" s="388" t="n">
        <f aca="false">'KK-maksut koonti'!A18</f>
        <v>0</v>
      </c>
      <c r="B16" s="389" t="n">
        <f aca="false">'KK-maksut koonti'!B18</f>
        <v>0</v>
      </c>
      <c r="C16" s="390"/>
      <c r="D16" s="390"/>
    </row>
    <row r="17" customFormat="false" ht="15" hidden="false" customHeight="false" outlineLevel="0" collapsed="false">
      <c r="A17" s="388" t="n">
        <f aca="false">'KK-maksut koonti'!A19</f>
        <v>0</v>
      </c>
      <c r="B17" s="389" t="n">
        <f aca="false">'KK-maksut koonti'!B19</f>
        <v>0</v>
      </c>
      <c r="C17" s="390"/>
      <c r="D17" s="390"/>
    </row>
    <row r="18" customFormat="false" ht="15" hidden="false" customHeight="false" outlineLevel="0" collapsed="false">
      <c r="A18" s="388" t="n">
        <f aca="false">'KK-maksut koonti'!A20</f>
        <v>0</v>
      </c>
      <c r="B18" s="389" t="n">
        <f aca="false">'KK-maksut koonti'!B20</f>
        <v>0</v>
      </c>
      <c r="C18" s="390"/>
      <c r="D18" s="390"/>
    </row>
    <row r="19" customFormat="false" ht="15" hidden="false" customHeight="false" outlineLevel="0" collapsed="false">
      <c r="A19" s="388" t="n">
        <f aca="false">'KK-maksut koonti'!A21</f>
        <v>0</v>
      </c>
      <c r="B19" s="389" t="n">
        <f aca="false">'KK-maksut koonti'!B21</f>
        <v>0</v>
      </c>
      <c r="C19" s="390"/>
      <c r="D19" s="390"/>
    </row>
    <row r="20" customFormat="false" ht="15" hidden="false" customHeight="false" outlineLevel="0" collapsed="false">
      <c r="A20" s="388" t="n">
        <f aca="false">'KK-maksut koonti'!A22</f>
        <v>0</v>
      </c>
      <c r="B20" s="389" t="n">
        <f aca="false">'KK-maksut koonti'!B22</f>
        <v>0</v>
      </c>
      <c r="C20" s="390"/>
      <c r="D20" s="390"/>
    </row>
    <row r="21" customFormat="false" ht="15" hidden="false" customHeight="false" outlineLevel="0" collapsed="false">
      <c r="A21" s="388" t="n">
        <f aca="false">'KK-maksut koonti'!A23</f>
        <v>0</v>
      </c>
      <c r="B21" s="389" t="n">
        <f aca="false">'KK-maksut koonti'!B23</f>
        <v>0</v>
      </c>
      <c r="C21" s="390"/>
      <c r="D21" s="390"/>
    </row>
    <row r="22" customFormat="false" ht="15" hidden="false" customHeight="false" outlineLevel="0" collapsed="false">
      <c r="A22" s="388" t="n">
        <f aca="false">'KK-maksut koonti'!A24</f>
        <v>0</v>
      </c>
      <c r="B22" s="389" t="n">
        <f aca="false">'KK-maksut koonti'!B24</f>
        <v>0</v>
      </c>
      <c r="C22" s="390"/>
      <c r="D22" s="390"/>
    </row>
    <row r="23" customFormat="false" ht="15" hidden="false" customHeight="false" outlineLevel="0" collapsed="false">
      <c r="A23" s="388" t="n">
        <f aca="false">'KK-maksut koonti'!A25</f>
        <v>0</v>
      </c>
      <c r="B23" s="389" t="n">
        <f aca="false">'KK-maksut koonti'!B25</f>
        <v>0</v>
      </c>
      <c r="C23" s="390"/>
      <c r="D23" s="390"/>
    </row>
    <row r="24" customFormat="false" ht="15" hidden="false" customHeight="false" outlineLevel="0" collapsed="false">
      <c r="A24" s="388" t="n">
        <f aca="false">'KK-maksut koonti'!A26</f>
        <v>0</v>
      </c>
      <c r="B24" s="389" t="n">
        <f aca="false">'KK-maksut koonti'!B26</f>
        <v>0</v>
      </c>
      <c r="C24" s="390"/>
      <c r="D24" s="390"/>
    </row>
    <row r="25" customFormat="false" ht="15" hidden="false" customHeight="false" outlineLevel="0" collapsed="false">
      <c r="A25" s="388" t="n">
        <f aca="false">'KK-maksut koonti'!A27</f>
        <v>0</v>
      </c>
      <c r="B25" s="389" t="n">
        <f aca="false">'KK-maksut koonti'!B27</f>
        <v>0</v>
      </c>
      <c r="C25" s="390"/>
      <c r="D25" s="390"/>
    </row>
    <row r="26" customFormat="false" ht="15" hidden="false" customHeight="false" outlineLevel="0" collapsed="false">
      <c r="A26" s="388" t="n">
        <f aca="false">'KK-maksut koonti'!A28</f>
        <v>0</v>
      </c>
      <c r="B26" s="389" t="n">
        <f aca="false">'KK-maksut koonti'!B28</f>
        <v>0</v>
      </c>
      <c r="C26" s="390"/>
      <c r="D26" s="390"/>
    </row>
    <row r="27" customFormat="false" ht="15" hidden="false" customHeight="false" outlineLevel="0" collapsed="false">
      <c r="A27" s="388" t="n">
        <f aca="false">'KK-maksut koonti'!A29</f>
        <v>0</v>
      </c>
      <c r="B27" s="389" t="n">
        <f aca="false">'KK-maksut koonti'!B29</f>
        <v>0</v>
      </c>
      <c r="C27" s="390"/>
      <c r="D27" s="390"/>
    </row>
    <row r="28" customFormat="false" ht="15" hidden="false" customHeight="false" outlineLevel="0" collapsed="false">
      <c r="A28" s="388" t="n">
        <f aca="false">'KK-maksut koonti'!A30</f>
        <v>0</v>
      </c>
      <c r="B28" s="389" t="n">
        <f aca="false">'KK-maksut koonti'!B30</f>
        <v>0</v>
      </c>
      <c r="C28" s="390"/>
      <c r="D28" s="390"/>
    </row>
    <row r="29" customFormat="false" ht="15" hidden="false" customHeight="false" outlineLevel="0" collapsed="false">
      <c r="A29" s="388" t="n">
        <f aca="false">'KK-maksut koonti'!A31</f>
        <v>0</v>
      </c>
      <c r="B29" s="389" t="n">
        <f aca="false">'KK-maksut koonti'!B31</f>
        <v>0</v>
      </c>
      <c r="C29" s="390"/>
      <c r="D29" s="390"/>
    </row>
    <row r="30" customFormat="false" ht="15" hidden="false" customHeight="false" outlineLevel="0" collapsed="false">
      <c r="A30" s="388" t="n">
        <f aca="false">'KK-maksut koonti'!A32</f>
        <v>0</v>
      </c>
      <c r="B30" s="389" t="n">
        <f aca="false">'KK-maksut koonti'!B32</f>
        <v>0</v>
      </c>
      <c r="C30" s="390"/>
      <c r="D30" s="390"/>
    </row>
    <row r="31" customFormat="false" ht="15" hidden="false" customHeight="false" outlineLevel="0" collapsed="false">
      <c r="A31" s="388" t="n">
        <f aca="false">'KK-maksut koonti'!A33</f>
        <v>0</v>
      </c>
      <c r="B31" s="389" t="n">
        <f aca="false">'KK-maksut koonti'!B33</f>
        <v>0</v>
      </c>
      <c r="C31" s="390"/>
      <c r="D31" s="390"/>
    </row>
    <row r="32" customFormat="false" ht="15" hidden="false" customHeight="false" outlineLevel="0" collapsed="false">
      <c r="A32" s="388" t="n">
        <f aca="false">'KK-maksut koonti'!A34</f>
        <v>0</v>
      </c>
      <c r="B32" s="389" t="n">
        <f aca="false">'KK-maksut koonti'!B34</f>
        <v>0</v>
      </c>
      <c r="C32" s="390"/>
      <c r="D32" s="390"/>
    </row>
    <row r="33" customFormat="false" ht="15" hidden="false" customHeight="false" outlineLevel="0" collapsed="false">
      <c r="A33" s="388" t="n">
        <f aca="false">'KK-maksut koonti'!A35</f>
        <v>0</v>
      </c>
      <c r="B33" s="389" t="n">
        <f aca="false">'KK-maksut koonti'!B35</f>
        <v>0</v>
      </c>
      <c r="C33" s="390"/>
      <c r="D33" s="390"/>
    </row>
    <row r="34" customFormat="false" ht="15" hidden="false" customHeight="false" outlineLevel="0" collapsed="false">
      <c r="A34" s="388" t="n">
        <f aca="false">'KK-maksut koonti'!A36</f>
        <v>0</v>
      </c>
      <c r="B34" s="389" t="n">
        <f aca="false">'KK-maksut koonti'!B36</f>
        <v>0</v>
      </c>
      <c r="C34" s="390"/>
      <c r="D34" s="390"/>
    </row>
    <row r="35" customFormat="false" ht="15" hidden="false" customHeight="false" outlineLevel="0" collapsed="false">
      <c r="A35" s="388" t="n">
        <f aca="false">'KK-maksut koonti'!A37</f>
        <v>0</v>
      </c>
      <c r="B35" s="389" t="n">
        <f aca="false">'KK-maksut koonti'!B37</f>
        <v>0</v>
      </c>
      <c r="C35" s="390"/>
      <c r="D35" s="390"/>
    </row>
    <row r="36" customFormat="false" ht="15" hidden="false" customHeight="false" outlineLevel="0" collapsed="false">
      <c r="A36" s="388" t="n">
        <f aca="false">'KK-maksut koonti'!A38</f>
        <v>0</v>
      </c>
      <c r="B36" s="389" t="n">
        <f aca="false">'KK-maksut koonti'!B38</f>
        <v>0</v>
      </c>
      <c r="C36" s="390"/>
      <c r="D36" s="390"/>
    </row>
    <row r="37" customFormat="false" ht="15" hidden="false" customHeight="false" outlineLevel="0" collapsed="false">
      <c r="A37" s="388" t="n">
        <f aca="false">'KK-maksut koonti'!A39</f>
        <v>0</v>
      </c>
      <c r="B37" s="389" t="n">
        <f aca="false">'KK-maksut koonti'!B39</f>
        <v>0</v>
      </c>
      <c r="C37" s="390"/>
      <c r="D37" s="390"/>
    </row>
    <row r="38" customFormat="false" ht="15" hidden="false" customHeight="false" outlineLevel="0" collapsed="false">
      <c r="A38" s="388" t="n">
        <f aca="false">'KK-maksut koonti'!A40</f>
        <v>0</v>
      </c>
      <c r="B38" s="389" t="n">
        <f aca="false">'KK-maksut koonti'!B40</f>
        <v>0</v>
      </c>
      <c r="C38" s="390"/>
      <c r="D38" s="390"/>
    </row>
    <row r="39" customFormat="false" ht="15" hidden="false" customHeight="false" outlineLevel="0" collapsed="false">
      <c r="A39" s="388" t="n">
        <f aca="false">'KK-maksut koonti'!A41</f>
        <v>0</v>
      </c>
      <c r="B39" s="389" t="n">
        <f aca="false">'KK-maksut koonti'!B41</f>
        <v>0</v>
      </c>
      <c r="C39" s="390"/>
      <c r="D39" s="390"/>
    </row>
    <row r="40" customFormat="false" ht="15" hidden="false" customHeight="false" outlineLevel="0" collapsed="false">
      <c r="A40" s="388" t="n">
        <f aca="false">'KK-maksut koonti'!A42</f>
        <v>0</v>
      </c>
      <c r="B40" s="389" t="n">
        <f aca="false">'KK-maksut koonti'!B42</f>
        <v>0</v>
      </c>
      <c r="C40" s="390"/>
      <c r="D40" s="390"/>
    </row>
    <row r="41" customFormat="false" ht="15" hidden="false" customHeight="false" outlineLevel="0" collapsed="false">
      <c r="A41" s="388" t="n">
        <f aca="false">'KK-maksut koonti'!A43</f>
        <v>0</v>
      </c>
      <c r="B41" s="389" t="n">
        <f aca="false">'KK-maksut koonti'!B43</f>
        <v>0</v>
      </c>
      <c r="C41" s="390"/>
      <c r="D41" s="390"/>
    </row>
    <row r="42" customFormat="false" ht="15" hidden="false" customHeight="false" outlineLevel="0" collapsed="false">
      <c r="A42" s="388" t="n">
        <f aca="false">'KK-maksut koonti'!A44</f>
        <v>0</v>
      </c>
      <c r="B42" s="389" t="n">
        <f aca="false">'KK-maksut koonti'!B44</f>
        <v>0</v>
      </c>
      <c r="C42" s="390"/>
      <c r="D42" s="390"/>
    </row>
    <row r="43" customFormat="false" ht="15" hidden="false" customHeight="false" outlineLevel="0" collapsed="false">
      <c r="A43" s="388" t="n">
        <f aca="false">'KK-maksut koonti'!A45</f>
        <v>0</v>
      </c>
      <c r="B43" s="389" t="n">
        <f aca="false">'KK-maksut koonti'!B45</f>
        <v>0</v>
      </c>
      <c r="C43" s="390"/>
      <c r="D43" s="390"/>
    </row>
    <row r="44" customFormat="false" ht="15" hidden="false" customHeight="false" outlineLevel="0" collapsed="false">
      <c r="A44" s="388" t="n">
        <f aca="false">'KK-maksut koonti'!A46</f>
        <v>0</v>
      </c>
      <c r="B44" s="389" t="n">
        <f aca="false">'KK-maksut koonti'!B46</f>
        <v>0</v>
      </c>
      <c r="C44" s="390"/>
      <c r="D44" s="390"/>
    </row>
    <row r="45" customFormat="false" ht="15" hidden="false" customHeight="false" outlineLevel="0" collapsed="false">
      <c r="A45" s="388" t="n">
        <f aca="false">'KK-maksut koonti'!A47</f>
        <v>0</v>
      </c>
      <c r="B45" s="389" t="n">
        <f aca="false">'KK-maksut koonti'!B47</f>
        <v>0</v>
      </c>
      <c r="C45" s="390"/>
      <c r="D45" s="390"/>
    </row>
    <row r="46" customFormat="false" ht="15" hidden="false" customHeight="false" outlineLevel="0" collapsed="false">
      <c r="A46" s="388" t="n">
        <f aca="false">'KK-maksut koonti'!A48</f>
        <v>0</v>
      </c>
      <c r="B46" s="389" t="n">
        <f aca="false">'KK-maksut koonti'!B48</f>
        <v>0</v>
      </c>
      <c r="C46" s="390"/>
      <c r="D46" s="390"/>
    </row>
    <row r="47" customFormat="false" ht="15" hidden="false" customHeight="false" outlineLevel="0" collapsed="false">
      <c r="A47" s="388" t="n">
        <f aca="false">'KK-maksut koonti'!A49</f>
        <v>0</v>
      </c>
      <c r="B47" s="389" t="n">
        <f aca="false">'KK-maksut koonti'!B49</f>
        <v>0</v>
      </c>
      <c r="C47" s="390"/>
      <c r="D47" s="390"/>
    </row>
    <row r="48" customFormat="false" ht="15" hidden="false" customHeight="false" outlineLevel="0" collapsed="false">
      <c r="A48" s="388" t="n">
        <f aca="false">'KK-maksut koonti'!A50</f>
        <v>0</v>
      </c>
      <c r="B48" s="389" t="n">
        <f aca="false">'KK-maksut koonti'!B50</f>
        <v>0</v>
      </c>
      <c r="C48" s="390"/>
      <c r="D48" s="390"/>
    </row>
    <row r="49" customFormat="false" ht="15" hidden="false" customHeight="false" outlineLevel="0" collapsed="false">
      <c r="A49" s="388" t="n">
        <f aca="false">'KK-maksut koonti'!A51</f>
        <v>0</v>
      </c>
      <c r="B49" s="389" t="n">
        <f aca="false">'KK-maksut koonti'!B51</f>
        <v>0</v>
      </c>
      <c r="C49" s="390"/>
      <c r="D49" s="390"/>
    </row>
    <row r="50" customFormat="false" ht="15" hidden="false" customHeight="false" outlineLevel="0" collapsed="false">
      <c r="A50" s="388" t="n">
        <f aca="false">'KK-maksut koonti'!A52</f>
        <v>0</v>
      </c>
      <c r="B50" s="389" t="n">
        <f aca="false">'KK-maksut koonti'!B52</f>
        <v>0</v>
      </c>
      <c r="C50" s="390"/>
      <c r="D50" s="390"/>
    </row>
    <row r="51" customFormat="false" ht="15" hidden="false" customHeight="false" outlineLevel="0" collapsed="false">
      <c r="A51" s="388" t="n">
        <f aca="false">'KK-maksut koonti'!A53</f>
        <v>0</v>
      </c>
      <c r="B51" s="389" t="n">
        <f aca="false">'KK-maksut koonti'!B53</f>
        <v>0</v>
      </c>
      <c r="C51" s="390"/>
      <c r="D51" s="390"/>
    </row>
    <row r="52" customFormat="false" ht="15" hidden="false" customHeight="false" outlineLevel="0" collapsed="false">
      <c r="A52" s="388" t="n">
        <f aca="false">'KK-maksut koonti'!A54</f>
        <v>0</v>
      </c>
      <c r="B52" s="389" t="n">
        <f aca="false">'KK-maksut koonti'!B54</f>
        <v>0</v>
      </c>
      <c r="C52" s="390"/>
      <c r="D52" s="390"/>
    </row>
    <row r="53" customFormat="false" ht="15.75" hidden="false" customHeight="false" outlineLevel="0" collapsed="false">
      <c r="C53" s="391" t="n">
        <f aca="false">SUM(C3:C52)</f>
        <v>0</v>
      </c>
      <c r="D53" s="391" t="n">
        <f aca="false">SUM(D3:D52)</f>
        <v>0</v>
      </c>
    </row>
    <row r="54" customFormat="false" ht="15.75" hidden="false" customHeight="false" outlineLevel="0" collapsed="false"/>
  </sheetData>
  <sheetProtection sheet="true" objects="true" scenarios="true" selectLockedCells="true"/>
  <hyperlinks>
    <hyperlink ref="A1" location="Perustiedot!Tulostusalue" display="[ HOME ]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6953125" defaultRowHeight="15" zeroHeight="false" outlineLevelRow="0" outlineLevelCol="0"/>
  <cols>
    <col collapsed="false" customWidth="true" hidden="false" outlineLevel="0" max="1" min="1" style="95" width="10.71"/>
    <col collapsed="false" customWidth="true" hidden="false" outlineLevel="0" max="2" min="2" style="96" width="24.41"/>
    <col collapsed="false" customWidth="true" hidden="false" outlineLevel="0" max="3" min="3" style="97" width="7"/>
    <col collapsed="false" customWidth="true" hidden="false" outlineLevel="0" max="6" min="4" style="97" width="6.7"/>
    <col collapsed="false" customWidth="true" hidden="false" outlineLevel="0" max="14" min="7" style="98" width="6.7"/>
    <col collapsed="false" customWidth="true" hidden="false" outlineLevel="0" max="15" min="15" style="98" width="7.68"/>
    <col collapsed="false" customWidth="true" hidden="false" outlineLevel="0" max="16" min="16" style="99" width="10.43"/>
    <col collapsed="false" customWidth="true" hidden="false" outlineLevel="0" max="17" min="17" style="95" width="8.43"/>
  </cols>
  <sheetData>
    <row r="1" customFormat="false" ht="15" hidden="false" customHeight="false" outlineLevel="0" collapsed="false">
      <c r="A1" s="50" t="s">
        <v>128</v>
      </c>
    </row>
    <row r="2" customFormat="false" ht="15" hidden="false" customHeight="false" outlineLevel="0" collapsed="false">
      <c r="A2" s="100" t="n">
        <v>0</v>
      </c>
      <c r="B2" s="101" t="s">
        <v>398</v>
      </c>
      <c r="C2" s="102"/>
      <c r="D2" s="102"/>
      <c r="E2" s="103" t="s">
        <v>142</v>
      </c>
      <c r="F2" s="103"/>
      <c r="G2" s="103"/>
      <c r="H2" s="103"/>
      <c r="I2" s="103"/>
      <c r="J2" s="104"/>
      <c r="K2" s="104"/>
      <c r="L2" s="104"/>
      <c r="M2" s="105"/>
      <c r="N2" s="105"/>
      <c r="O2" s="106"/>
      <c r="P2" s="107"/>
      <c r="Q2" s="107"/>
    </row>
    <row r="3" customFormat="false" ht="15" hidden="false" customHeight="false" outlineLevel="0" collapsed="false">
      <c r="A3" s="101"/>
      <c r="B3" s="101"/>
      <c r="C3" s="104"/>
      <c r="D3" s="104"/>
      <c r="E3" s="104"/>
      <c r="F3" s="104"/>
      <c r="G3" s="105"/>
      <c r="H3" s="108"/>
      <c r="I3" s="105"/>
      <c r="J3" s="105"/>
      <c r="K3" s="105"/>
      <c r="L3" s="105"/>
      <c r="M3" s="105"/>
      <c r="N3" s="105"/>
      <c r="O3" s="106"/>
      <c r="P3" s="109"/>
      <c r="Q3" s="107"/>
    </row>
    <row r="4" customFormat="false" ht="15" hidden="false" customHeight="false" outlineLevel="0" collapsed="false">
      <c r="A4" s="110" t="s">
        <v>143</v>
      </c>
      <c r="B4" s="111" t="s">
        <v>144</v>
      </c>
      <c r="C4" s="112" t="s">
        <v>145</v>
      </c>
      <c r="D4" s="112" t="s">
        <v>146</v>
      </c>
      <c r="E4" s="112" t="s">
        <v>147</v>
      </c>
      <c r="F4" s="112" t="s">
        <v>148</v>
      </c>
      <c r="G4" s="112" t="s">
        <v>149</v>
      </c>
      <c r="H4" s="112" t="s">
        <v>150</v>
      </c>
      <c r="I4" s="112" t="s">
        <v>151</v>
      </c>
      <c r="J4" s="112" t="s">
        <v>152</v>
      </c>
      <c r="K4" s="112" t="s">
        <v>153</v>
      </c>
      <c r="L4" s="112" t="s">
        <v>154</v>
      </c>
      <c r="M4" s="112" t="s">
        <v>155</v>
      </c>
      <c r="N4" s="112" t="s">
        <v>156</v>
      </c>
      <c r="O4" s="112" t="s">
        <v>157</v>
      </c>
      <c r="P4" s="111" t="s">
        <v>158</v>
      </c>
      <c r="Q4" s="111" t="s">
        <v>159</v>
      </c>
    </row>
    <row r="5" customFormat="false" ht="15" hidden="false" customHeight="false" outlineLevel="0" collapsed="false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  <c r="O5" s="117" t="n">
        <f aca="false">SUM(C5:N5)</f>
        <v>0</v>
      </c>
      <c r="P5" s="118" t="n">
        <v>0</v>
      </c>
      <c r="Q5" s="119" t="n">
        <f aca="false">O5-P5</f>
        <v>0</v>
      </c>
    </row>
    <row r="6" customFormat="false" ht="15" hidden="false" customHeight="false" outlineLevel="0" collapsed="false">
      <c r="A6" s="113"/>
      <c r="B6" s="114"/>
      <c r="C6" s="115"/>
      <c r="D6" s="120"/>
      <c r="E6" s="120"/>
      <c r="F6" s="120"/>
      <c r="G6" s="118"/>
      <c r="H6" s="118"/>
      <c r="I6" s="118"/>
      <c r="J6" s="118"/>
      <c r="K6" s="118"/>
      <c r="L6" s="118"/>
      <c r="M6" s="118"/>
      <c r="N6" s="121"/>
      <c r="O6" s="122" t="n">
        <f aca="false">SUM(C6:N6)</f>
        <v>0</v>
      </c>
      <c r="P6" s="118"/>
      <c r="Q6" s="123" t="n">
        <f aca="false">O6-P6</f>
        <v>0</v>
      </c>
    </row>
    <row r="7" customFormat="false" ht="15" hidden="false" customHeight="false" outlineLevel="0" collapsed="false">
      <c r="A7" s="113"/>
      <c r="B7" s="114"/>
      <c r="C7" s="115"/>
      <c r="D7" s="120"/>
      <c r="E7" s="120"/>
      <c r="F7" s="120"/>
      <c r="G7" s="118"/>
      <c r="H7" s="118"/>
      <c r="I7" s="118"/>
      <c r="J7" s="118"/>
      <c r="K7" s="118"/>
      <c r="L7" s="118"/>
      <c r="M7" s="118"/>
      <c r="N7" s="121"/>
      <c r="O7" s="122" t="n">
        <f aca="false">SUM(C7:N7)</f>
        <v>0</v>
      </c>
      <c r="P7" s="118"/>
      <c r="Q7" s="123" t="n">
        <f aca="false">O7-P7</f>
        <v>0</v>
      </c>
    </row>
    <row r="8" customFormat="false" ht="15" hidden="false" customHeight="false" outlineLevel="0" collapsed="false">
      <c r="A8" s="113"/>
      <c r="B8" s="114"/>
      <c r="C8" s="115"/>
      <c r="D8" s="120"/>
      <c r="E8" s="120"/>
      <c r="F8" s="120"/>
      <c r="G8" s="118"/>
      <c r="H8" s="118"/>
      <c r="I8" s="118"/>
      <c r="J8" s="118"/>
      <c r="K8" s="118"/>
      <c r="L8" s="118"/>
      <c r="M8" s="118"/>
      <c r="N8" s="121"/>
      <c r="O8" s="122" t="n">
        <f aca="false">SUM(C8:N8)</f>
        <v>0</v>
      </c>
      <c r="P8" s="118"/>
      <c r="Q8" s="123" t="n">
        <f aca="false">O8-P8</f>
        <v>0</v>
      </c>
    </row>
    <row r="9" customFormat="false" ht="15" hidden="false" customHeight="false" outlineLevel="0" collapsed="false">
      <c r="A9" s="113"/>
      <c r="B9" s="114"/>
      <c r="C9" s="115"/>
      <c r="D9" s="120"/>
      <c r="E9" s="120"/>
      <c r="F9" s="120"/>
      <c r="G9" s="118"/>
      <c r="H9" s="118"/>
      <c r="I9" s="118"/>
      <c r="J9" s="118"/>
      <c r="K9" s="118"/>
      <c r="L9" s="118"/>
      <c r="M9" s="118"/>
      <c r="N9" s="121"/>
      <c r="O9" s="122" t="n">
        <f aca="false">SUM(C9:N9)</f>
        <v>0</v>
      </c>
      <c r="P9" s="118"/>
      <c r="Q9" s="123" t="n">
        <f aca="false">O9-P9</f>
        <v>0</v>
      </c>
    </row>
    <row r="10" customFormat="false" ht="15" hidden="false" customHeight="false" outlineLevel="0" collapsed="false">
      <c r="A10" s="113"/>
      <c r="B10" s="114"/>
      <c r="C10" s="115"/>
      <c r="D10" s="120"/>
      <c r="E10" s="120"/>
      <c r="F10" s="120"/>
      <c r="G10" s="118"/>
      <c r="H10" s="118"/>
      <c r="I10" s="118"/>
      <c r="J10" s="118"/>
      <c r="K10" s="118"/>
      <c r="L10" s="118"/>
      <c r="M10" s="118"/>
      <c r="N10" s="121"/>
      <c r="O10" s="122" t="n">
        <f aca="false">SUM(C10:N10)</f>
        <v>0</v>
      </c>
      <c r="P10" s="118"/>
      <c r="Q10" s="123" t="n">
        <f aca="false">O10-P10</f>
        <v>0</v>
      </c>
    </row>
    <row r="11" customFormat="false" ht="15" hidden="false" customHeight="false" outlineLevel="0" collapsed="false">
      <c r="A11" s="113"/>
      <c r="B11" s="124"/>
      <c r="C11" s="115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2" t="n">
        <f aca="false">SUM(C11:N11)</f>
        <v>0</v>
      </c>
      <c r="P11" s="118"/>
      <c r="Q11" s="123" t="n">
        <f aca="false">O11-P11</f>
        <v>0</v>
      </c>
    </row>
    <row r="12" customFormat="false" ht="15" hidden="false" customHeight="false" outlineLevel="0" collapsed="false">
      <c r="A12" s="113"/>
      <c r="B12" s="114"/>
      <c r="C12" s="115"/>
      <c r="D12" s="120"/>
      <c r="E12" s="120"/>
      <c r="F12" s="120"/>
      <c r="G12" s="118"/>
      <c r="H12" s="118"/>
      <c r="I12" s="118"/>
      <c r="J12" s="118"/>
      <c r="K12" s="118"/>
      <c r="L12" s="118"/>
      <c r="M12" s="118"/>
      <c r="N12" s="121"/>
      <c r="O12" s="122" t="n">
        <f aca="false">SUM(C12:N12)</f>
        <v>0</v>
      </c>
      <c r="P12" s="118"/>
      <c r="Q12" s="123" t="n">
        <f aca="false">O12-P12</f>
        <v>0</v>
      </c>
    </row>
    <row r="13" customFormat="false" ht="15" hidden="false" customHeight="false" outlineLevel="0" collapsed="false">
      <c r="A13" s="113"/>
      <c r="B13" s="114"/>
      <c r="C13" s="115"/>
      <c r="D13" s="120"/>
      <c r="E13" s="120"/>
      <c r="F13" s="120"/>
      <c r="G13" s="118"/>
      <c r="H13" s="118"/>
      <c r="I13" s="118"/>
      <c r="J13" s="118"/>
      <c r="K13" s="118"/>
      <c r="L13" s="118"/>
      <c r="M13" s="118"/>
      <c r="N13" s="121"/>
      <c r="O13" s="122" t="n">
        <f aca="false">SUM(C13:N13)</f>
        <v>0</v>
      </c>
      <c r="P13" s="118"/>
      <c r="Q13" s="123" t="n">
        <f aca="false">O13-P13</f>
        <v>0</v>
      </c>
    </row>
    <row r="14" customFormat="false" ht="15" hidden="false" customHeight="false" outlineLevel="0" collapsed="false">
      <c r="A14" s="113"/>
      <c r="B14" s="114"/>
      <c r="C14" s="115"/>
      <c r="D14" s="120"/>
      <c r="E14" s="120"/>
      <c r="F14" s="120"/>
      <c r="G14" s="118"/>
      <c r="H14" s="118"/>
      <c r="I14" s="118"/>
      <c r="J14" s="118"/>
      <c r="K14" s="118"/>
      <c r="L14" s="118"/>
      <c r="M14" s="118"/>
      <c r="N14" s="118"/>
      <c r="O14" s="122" t="n">
        <f aca="false">SUM(C14:N14)</f>
        <v>0</v>
      </c>
      <c r="P14" s="118"/>
      <c r="Q14" s="123" t="n">
        <f aca="false">O14-P14</f>
        <v>0</v>
      </c>
    </row>
    <row r="15" customFormat="false" ht="15" hidden="false" customHeight="false" outlineLevel="0" collapsed="false">
      <c r="A15" s="113"/>
      <c r="B15" s="114"/>
      <c r="C15" s="115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5"/>
      <c r="O15" s="122" t="n">
        <f aca="false">SUM(C15:N15)</f>
        <v>0</v>
      </c>
      <c r="P15" s="118"/>
      <c r="Q15" s="123" t="n">
        <f aca="false">O15-P15</f>
        <v>0</v>
      </c>
    </row>
    <row r="16" customFormat="false" ht="15" hidden="false" customHeight="false" outlineLevel="0" collapsed="false">
      <c r="A16" s="113"/>
      <c r="B16" s="114"/>
      <c r="C16" s="115"/>
      <c r="D16" s="120"/>
      <c r="E16" s="120"/>
      <c r="F16" s="120"/>
      <c r="G16" s="118"/>
      <c r="H16" s="118"/>
      <c r="I16" s="118"/>
      <c r="J16" s="118"/>
      <c r="K16" s="118"/>
      <c r="L16" s="118"/>
      <c r="M16" s="118"/>
      <c r="N16" s="121"/>
      <c r="O16" s="122" t="n">
        <f aca="false">SUM(C16:N16)</f>
        <v>0</v>
      </c>
      <c r="P16" s="118"/>
      <c r="Q16" s="123" t="n">
        <f aca="false">O16-P16</f>
        <v>0</v>
      </c>
    </row>
    <row r="17" customFormat="false" ht="15" hidden="false" customHeight="false" outlineLevel="0" collapsed="false">
      <c r="A17" s="113"/>
      <c r="B17" s="124"/>
      <c r="C17" s="115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2" t="n">
        <f aca="false">SUM(C17:N17)</f>
        <v>0</v>
      </c>
      <c r="P17" s="118"/>
      <c r="Q17" s="123" t="n">
        <f aca="false">O17-P17</f>
        <v>0</v>
      </c>
    </row>
    <row r="18" customFormat="false" ht="15" hidden="false" customHeight="false" outlineLevel="0" collapsed="false">
      <c r="A18" s="113"/>
      <c r="B18" s="114"/>
      <c r="C18" s="115"/>
      <c r="D18" s="120"/>
      <c r="E18" s="120"/>
      <c r="F18" s="120"/>
      <c r="G18" s="118"/>
      <c r="H18" s="118"/>
      <c r="I18" s="118"/>
      <c r="J18" s="118"/>
      <c r="K18" s="118"/>
      <c r="L18" s="118"/>
      <c r="M18" s="118"/>
      <c r="N18" s="118"/>
      <c r="O18" s="122" t="n">
        <f aca="false">SUM(C18:N18)</f>
        <v>0</v>
      </c>
      <c r="P18" s="118"/>
      <c r="Q18" s="123" t="n">
        <f aca="false">O18-P18</f>
        <v>0</v>
      </c>
    </row>
    <row r="19" customFormat="false" ht="15" hidden="false" customHeight="false" outlineLevel="0" collapsed="false">
      <c r="A19" s="113"/>
      <c r="B19" s="114"/>
      <c r="C19" s="115"/>
      <c r="D19" s="120"/>
      <c r="E19" s="120"/>
      <c r="F19" s="120"/>
      <c r="G19" s="118"/>
      <c r="H19" s="118"/>
      <c r="I19" s="118"/>
      <c r="J19" s="118"/>
      <c r="K19" s="118"/>
      <c r="L19" s="118"/>
      <c r="M19" s="118"/>
      <c r="N19" s="121"/>
      <c r="O19" s="122" t="n">
        <f aca="false">SUM(C19:N19)</f>
        <v>0</v>
      </c>
      <c r="P19" s="118"/>
      <c r="Q19" s="123" t="n">
        <f aca="false">O19-P19</f>
        <v>0</v>
      </c>
    </row>
    <row r="20" customFormat="false" ht="15" hidden="false" customHeight="false" outlineLevel="0" collapsed="false">
      <c r="A20" s="113"/>
      <c r="B20" s="124"/>
      <c r="C20" s="115"/>
      <c r="D20" s="120"/>
      <c r="E20" s="120"/>
      <c r="F20" s="120"/>
      <c r="G20" s="118"/>
      <c r="H20" s="118"/>
      <c r="I20" s="118"/>
      <c r="J20" s="118"/>
      <c r="K20" s="118"/>
      <c r="L20" s="118"/>
      <c r="M20" s="118"/>
      <c r="N20" s="118"/>
      <c r="O20" s="122" t="n">
        <f aca="false">SUM(C20:N20)</f>
        <v>0</v>
      </c>
      <c r="P20" s="118"/>
      <c r="Q20" s="123" t="n">
        <f aca="false">O20-P20</f>
        <v>0</v>
      </c>
    </row>
    <row r="21" customFormat="false" ht="15" hidden="false" customHeight="false" outlineLevel="0" collapsed="false">
      <c r="A21" s="113"/>
      <c r="B21" s="114"/>
      <c r="C21" s="115"/>
      <c r="D21" s="120"/>
      <c r="E21" s="120"/>
      <c r="F21" s="120"/>
      <c r="G21" s="118"/>
      <c r="H21" s="118"/>
      <c r="I21" s="118"/>
      <c r="J21" s="118"/>
      <c r="K21" s="118"/>
      <c r="L21" s="118"/>
      <c r="M21" s="118"/>
      <c r="N21" s="121"/>
      <c r="O21" s="122" t="n">
        <f aca="false">SUM(C21:N21)</f>
        <v>0</v>
      </c>
      <c r="P21" s="118"/>
      <c r="Q21" s="123" t="n">
        <f aca="false">O21-P21</f>
        <v>0</v>
      </c>
    </row>
    <row r="22" customFormat="false" ht="15" hidden="false" customHeight="false" outlineLevel="0" collapsed="false">
      <c r="A22" s="113"/>
      <c r="B22" s="114"/>
      <c r="C22" s="115"/>
      <c r="D22" s="120"/>
      <c r="E22" s="120"/>
      <c r="F22" s="120"/>
      <c r="G22" s="118"/>
      <c r="H22" s="118"/>
      <c r="I22" s="118"/>
      <c r="J22" s="118"/>
      <c r="K22" s="118"/>
      <c r="L22" s="118"/>
      <c r="M22" s="118"/>
      <c r="N22" s="121"/>
      <c r="O22" s="122" t="n">
        <f aca="false">SUM(C22:N22)</f>
        <v>0</v>
      </c>
      <c r="P22" s="118"/>
      <c r="Q22" s="123" t="n">
        <f aca="false">O22-P22</f>
        <v>0</v>
      </c>
    </row>
    <row r="23" customFormat="false" ht="15" hidden="false" customHeight="false" outlineLevel="0" collapsed="false">
      <c r="A23" s="113"/>
      <c r="B23" s="114"/>
      <c r="C23" s="115"/>
      <c r="D23" s="120"/>
      <c r="E23" s="120"/>
      <c r="F23" s="120"/>
      <c r="G23" s="118"/>
      <c r="H23" s="118"/>
      <c r="I23" s="118"/>
      <c r="J23" s="118"/>
      <c r="K23" s="118"/>
      <c r="L23" s="118"/>
      <c r="M23" s="118"/>
      <c r="N23" s="118"/>
      <c r="O23" s="122" t="n">
        <f aca="false">SUM(C23:N23)</f>
        <v>0</v>
      </c>
      <c r="P23" s="118"/>
      <c r="Q23" s="123" t="n">
        <f aca="false">O23-P23</f>
        <v>0</v>
      </c>
    </row>
    <row r="24" customFormat="false" ht="15" hidden="false" customHeight="false" outlineLevel="0" collapsed="false">
      <c r="A24" s="113"/>
      <c r="B24" s="114"/>
      <c r="C24" s="115"/>
      <c r="D24" s="120"/>
      <c r="E24" s="120"/>
      <c r="F24" s="120"/>
      <c r="G24" s="118"/>
      <c r="H24" s="118"/>
      <c r="I24" s="118"/>
      <c r="J24" s="118"/>
      <c r="K24" s="118"/>
      <c r="L24" s="118"/>
      <c r="M24" s="118"/>
      <c r="N24" s="121"/>
      <c r="O24" s="122" t="n">
        <f aca="false">SUM(C24:N24)</f>
        <v>0</v>
      </c>
      <c r="P24" s="118"/>
      <c r="Q24" s="123" t="n">
        <f aca="false">O24-P24</f>
        <v>0</v>
      </c>
    </row>
    <row r="25" customFormat="false" ht="15" hidden="false" customHeight="false" outlineLevel="0" collapsed="false">
      <c r="A25" s="113"/>
      <c r="B25" s="114"/>
      <c r="C25" s="115"/>
      <c r="D25" s="120"/>
      <c r="E25" s="120"/>
      <c r="F25" s="120"/>
      <c r="G25" s="118"/>
      <c r="H25" s="118"/>
      <c r="I25" s="118"/>
      <c r="J25" s="118"/>
      <c r="K25" s="118"/>
      <c r="L25" s="118"/>
      <c r="M25" s="118"/>
      <c r="N25" s="121"/>
      <c r="O25" s="122" t="n">
        <f aca="false">SUM(C25:N25)</f>
        <v>0</v>
      </c>
      <c r="P25" s="118"/>
      <c r="Q25" s="123" t="n">
        <f aca="false">O25-P25</f>
        <v>0</v>
      </c>
    </row>
    <row r="26" customFormat="false" ht="15" hidden="false" customHeight="false" outlineLevel="0" collapsed="false">
      <c r="A26" s="113"/>
      <c r="B26" s="114"/>
      <c r="C26" s="115"/>
      <c r="D26" s="120"/>
      <c r="E26" s="120"/>
      <c r="F26" s="120"/>
      <c r="G26" s="118"/>
      <c r="H26" s="118"/>
      <c r="I26" s="118"/>
      <c r="J26" s="118"/>
      <c r="K26" s="118"/>
      <c r="L26" s="118"/>
      <c r="M26" s="118"/>
      <c r="N26" s="121"/>
      <c r="O26" s="122" t="n">
        <f aca="false">SUM(C26:N26)</f>
        <v>0</v>
      </c>
      <c r="P26" s="118"/>
      <c r="Q26" s="123" t="n">
        <f aca="false">O26-P26</f>
        <v>0</v>
      </c>
    </row>
    <row r="27" customFormat="false" ht="15" hidden="false" customHeight="false" outlineLevel="0" collapsed="false">
      <c r="A27" s="113"/>
      <c r="B27" s="114"/>
      <c r="C27" s="115"/>
      <c r="D27" s="120"/>
      <c r="E27" s="120"/>
      <c r="F27" s="120"/>
      <c r="G27" s="118"/>
      <c r="H27" s="118"/>
      <c r="I27" s="118"/>
      <c r="J27" s="118"/>
      <c r="K27" s="118"/>
      <c r="L27" s="118"/>
      <c r="M27" s="118"/>
      <c r="N27" s="121"/>
      <c r="O27" s="122" t="n">
        <f aca="false">SUM(C27:N27)</f>
        <v>0</v>
      </c>
      <c r="P27" s="118"/>
      <c r="Q27" s="123" t="n">
        <f aca="false">O27-P27</f>
        <v>0</v>
      </c>
    </row>
    <row r="28" customFormat="false" ht="15" hidden="false" customHeight="false" outlineLevel="0" collapsed="false">
      <c r="A28" s="113"/>
      <c r="B28" s="114"/>
      <c r="C28" s="115"/>
      <c r="D28" s="120"/>
      <c r="E28" s="120"/>
      <c r="F28" s="120"/>
      <c r="G28" s="118"/>
      <c r="H28" s="118"/>
      <c r="I28" s="118"/>
      <c r="J28" s="118"/>
      <c r="K28" s="118"/>
      <c r="L28" s="118"/>
      <c r="M28" s="118"/>
      <c r="N28" s="118"/>
      <c r="O28" s="122" t="n">
        <f aca="false">SUM(C28:N28)</f>
        <v>0</v>
      </c>
      <c r="P28" s="118"/>
      <c r="Q28" s="123" t="n">
        <f aca="false">O28-P28</f>
        <v>0</v>
      </c>
    </row>
    <row r="29" customFormat="false" ht="15" hidden="false" customHeight="false" outlineLevel="0" collapsed="false">
      <c r="A29" s="113"/>
      <c r="B29" s="124"/>
      <c r="C29" s="115"/>
      <c r="D29" s="120"/>
      <c r="E29" s="120"/>
      <c r="F29" s="120"/>
      <c r="G29" s="118"/>
      <c r="H29" s="118"/>
      <c r="I29" s="118"/>
      <c r="J29" s="118"/>
      <c r="K29" s="118"/>
      <c r="L29" s="118"/>
      <c r="M29" s="118"/>
      <c r="N29" s="118"/>
      <c r="O29" s="122" t="n">
        <f aca="false">SUM(C29:N29)</f>
        <v>0</v>
      </c>
      <c r="P29" s="118"/>
      <c r="Q29" s="123" t="n">
        <f aca="false">O29-P29</f>
        <v>0</v>
      </c>
    </row>
    <row r="30" customFormat="false" ht="15" hidden="false" customHeight="false" outlineLevel="0" collapsed="false">
      <c r="A30" s="113"/>
      <c r="B30" s="124"/>
      <c r="C30" s="115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2" t="n">
        <f aca="false">SUM(C30:N30)</f>
        <v>0</v>
      </c>
      <c r="P30" s="118"/>
      <c r="Q30" s="123" t="n">
        <f aca="false">O30-P30</f>
        <v>0</v>
      </c>
    </row>
    <row r="31" customFormat="false" ht="15" hidden="false" customHeight="false" outlineLevel="0" collapsed="false">
      <c r="A31" s="113"/>
      <c r="B31" s="114"/>
      <c r="C31" s="115"/>
      <c r="D31" s="120"/>
      <c r="E31" s="120"/>
      <c r="F31" s="120"/>
      <c r="G31" s="118"/>
      <c r="H31" s="118"/>
      <c r="I31" s="118"/>
      <c r="J31" s="118"/>
      <c r="K31" s="118"/>
      <c r="L31" s="118"/>
      <c r="M31" s="118"/>
      <c r="N31" s="121"/>
      <c r="O31" s="122" t="n">
        <f aca="false">SUM(C31:N31)</f>
        <v>0</v>
      </c>
      <c r="P31" s="118"/>
      <c r="Q31" s="123" t="n">
        <f aca="false">O31-P31</f>
        <v>0</v>
      </c>
    </row>
    <row r="32" customFormat="false" ht="15" hidden="false" customHeight="false" outlineLevel="0" collapsed="false">
      <c r="A32" s="113"/>
      <c r="B32" s="124"/>
      <c r="C32" s="115"/>
      <c r="D32" s="120"/>
      <c r="E32" s="120"/>
      <c r="F32" s="120"/>
      <c r="G32" s="118"/>
      <c r="H32" s="118"/>
      <c r="I32" s="118"/>
      <c r="J32" s="118"/>
      <c r="K32" s="118"/>
      <c r="L32" s="118"/>
      <c r="M32" s="118"/>
      <c r="N32" s="118"/>
      <c r="O32" s="122" t="n">
        <f aca="false">SUM(C32:N32)</f>
        <v>0</v>
      </c>
      <c r="P32" s="118"/>
      <c r="Q32" s="123" t="n">
        <f aca="false">O32-P32</f>
        <v>0</v>
      </c>
    </row>
    <row r="33" customFormat="false" ht="15" hidden="false" customHeight="false" outlineLevel="0" collapsed="false">
      <c r="A33" s="113"/>
      <c r="B33" s="114"/>
      <c r="C33" s="115"/>
      <c r="D33" s="120"/>
      <c r="E33" s="120"/>
      <c r="F33" s="120"/>
      <c r="G33" s="118"/>
      <c r="H33" s="118"/>
      <c r="I33" s="118"/>
      <c r="J33" s="118"/>
      <c r="K33" s="118"/>
      <c r="L33" s="118"/>
      <c r="M33" s="118"/>
      <c r="N33" s="121"/>
      <c r="O33" s="122" t="n">
        <f aca="false">SUM(C33:N33)</f>
        <v>0</v>
      </c>
      <c r="P33" s="118"/>
      <c r="Q33" s="123" t="n">
        <f aca="false">O33-P33</f>
        <v>0</v>
      </c>
    </row>
    <row r="34" customFormat="false" ht="15" hidden="false" customHeight="false" outlineLevel="0" collapsed="false">
      <c r="A34" s="113"/>
      <c r="B34" s="124"/>
      <c r="C34" s="115"/>
      <c r="D34" s="120"/>
      <c r="E34" s="120"/>
      <c r="F34" s="120"/>
      <c r="G34" s="118"/>
      <c r="H34" s="118"/>
      <c r="I34" s="118"/>
      <c r="J34" s="118"/>
      <c r="K34" s="118"/>
      <c r="L34" s="118"/>
      <c r="M34" s="118"/>
      <c r="N34" s="118"/>
      <c r="O34" s="122" t="n">
        <f aca="false">SUM(C34:N34)</f>
        <v>0</v>
      </c>
      <c r="P34" s="118"/>
      <c r="Q34" s="123" t="n">
        <f aca="false">O34-P34</f>
        <v>0</v>
      </c>
    </row>
    <row r="35" customFormat="false" ht="15" hidden="false" customHeight="false" outlineLevel="0" collapsed="false">
      <c r="A35" s="113"/>
      <c r="B35" s="114"/>
      <c r="C35" s="115"/>
      <c r="D35" s="120"/>
      <c r="E35" s="120"/>
      <c r="F35" s="120"/>
      <c r="G35" s="118"/>
      <c r="H35" s="118"/>
      <c r="I35" s="118"/>
      <c r="J35" s="118"/>
      <c r="K35" s="118"/>
      <c r="L35" s="118"/>
      <c r="M35" s="118"/>
      <c r="N35" s="121"/>
      <c r="O35" s="122" t="n">
        <f aca="false">SUM(C35:N35)</f>
        <v>0</v>
      </c>
      <c r="P35" s="118"/>
      <c r="Q35" s="123" t="n">
        <f aca="false">O35-P35</f>
        <v>0</v>
      </c>
    </row>
    <row r="36" customFormat="false" ht="15" hidden="false" customHeight="false" outlineLevel="0" collapsed="false">
      <c r="A36" s="113"/>
      <c r="B36" s="114"/>
      <c r="C36" s="115"/>
      <c r="D36" s="120"/>
      <c r="E36" s="120"/>
      <c r="F36" s="120"/>
      <c r="G36" s="118"/>
      <c r="H36" s="118"/>
      <c r="I36" s="118"/>
      <c r="J36" s="118"/>
      <c r="K36" s="118"/>
      <c r="L36" s="118"/>
      <c r="M36" s="118"/>
      <c r="N36" s="118"/>
      <c r="O36" s="122" t="n">
        <f aca="false">SUM(C36:N36)</f>
        <v>0</v>
      </c>
      <c r="P36" s="118"/>
      <c r="Q36" s="123" t="n">
        <f aca="false">O36-P36</f>
        <v>0</v>
      </c>
    </row>
    <row r="37" customFormat="false" ht="15" hidden="false" customHeight="false" outlineLevel="0" collapsed="false">
      <c r="A37" s="126"/>
      <c r="B37" s="127"/>
      <c r="C37" s="115"/>
      <c r="D37" s="120"/>
      <c r="E37" s="120"/>
      <c r="F37" s="120"/>
      <c r="G37" s="118"/>
      <c r="H37" s="118"/>
      <c r="I37" s="118"/>
      <c r="J37" s="118"/>
      <c r="K37" s="118"/>
      <c r="L37" s="118"/>
      <c r="M37" s="118"/>
      <c r="N37" s="118"/>
      <c r="O37" s="122" t="n">
        <f aca="false">SUM(C37:N37)</f>
        <v>0</v>
      </c>
      <c r="P37" s="118"/>
      <c r="Q37" s="123" t="n">
        <f aca="false">O37-P37</f>
        <v>0</v>
      </c>
    </row>
    <row r="38" customFormat="false" ht="15" hidden="false" customHeight="false" outlineLevel="0" collapsed="false">
      <c r="A38" s="126"/>
      <c r="B38" s="128"/>
      <c r="C38" s="115"/>
      <c r="D38" s="120"/>
      <c r="E38" s="120"/>
      <c r="F38" s="120"/>
      <c r="G38" s="118"/>
      <c r="H38" s="118"/>
      <c r="I38" s="118"/>
      <c r="J38" s="118"/>
      <c r="K38" s="118"/>
      <c r="L38" s="118"/>
      <c r="M38" s="118"/>
      <c r="N38" s="118"/>
      <c r="O38" s="122" t="n">
        <f aca="false">SUM(C38:N38)</f>
        <v>0</v>
      </c>
      <c r="P38" s="118"/>
      <c r="Q38" s="123" t="n">
        <f aca="false">O38-P38</f>
        <v>0</v>
      </c>
    </row>
    <row r="39" customFormat="false" ht="15" hidden="false" customHeight="false" outlineLevel="0" collapsed="false">
      <c r="A39" s="126"/>
      <c r="B39" s="128"/>
      <c r="C39" s="115"/>
      <c r="D39" s="120"/>
      <c r="E39" s="120"/>
      <c r="F39" s="120"/>
      <c r="G39" s="118"/>
      <c r="H39" s="118"/>
      <c r="I39" s="118"/>
      <c r="J39" s="118"/>
      <c r="K39" s="118"/>
      <c r="L39" s="118"/>
      <c r="M39" s="118"/>
      <c r="N39" s="118"/>
      <c r="O39" s="122" t="n">
        <f aca="false">SUM(C39:N39)</f>
        <v>0</v>
      </c>
      <c r="P39" s="118"/>
      <c r="Q39" s="123" t="n">
        <f aca="false">O39-P39</f>
        <v>0</v>
      </c>
    </row>
    <row r="40" customFormat="false" ht="15" hidden="false" customHeight="false" outlineLevel="0" collapsed="false">
      <c r="A40" s="126"/>
      <c r="B40" s="127"/>
      <c r="C40" s="115"/>
      <c r="D40" s="120"/>
      <c r="E40" s="120"/>
      <c r="F40" s="120"/>
      <c r="G40" s="118"/>
      <c r="H40" s="118"/>
      <c r="I40" s="118"/>
      <c r="J40" s="118"/>
      <c r="K40" s="118"/>
      <c r="L40" s="118"/>
      <c r="M40" s="118"/>
      <c r="N40" s="118"/>
      <c r="O40" s="122" t="n">
        <f aca="false">SUM(C40:N40)</f>
        <v>0</v>
      </c>
      <c r="P40" s="118"/>
      <c r="Q40" s="123" t="n">
        <f aca="false">O40-P40</f>
        <v>0</v>
      </c>
    </row>
    <row r="41" customFormat="false" ht="15" hidden="false" customHeight="false" outlineLevel="0" collapsed="false">
      <c r="A41" s="126"/>
      <c r="B41" s="128"/>
      <c r="C41" s="115"/>
      <c r="D41" s="120"/>
      <c r="E41" s="120"/>
      <c r="F41" s="120"/>
      <c r="G41" s="118"/>
      <c r="H41" s="118"/>
      <c r="I41" s="118"/>
      <c r="J41" s="118"/>
      <c r="K41" s="118"/>
      <c r="L41" s="118"/>
      <c r="M41" s="118"/>
      <c r="N41" s="118"/>
      <c r="O41" s="122" t="n">
        <f aca="false">SUM(C41:N41)</f>
        <v>0</v>
      </c>
      <c r="P41" s="118"/>
      <c r="Q41" s="123" t="n">
        <f aca="false">O41-P41</f>
        <v>0</v>
      </c>
    </row>
    <row r="42" customFormat="false" ht="15" hidden="false" customHeight="false" outlineLevel="0" collapsed="false">
      <c r="A42" s="126"/>
      <c r="B42" s="128"/>
      <c r="C42" s="115"/>
      <c r="D42" s="120"/>
      <c r="E42" s="120"/>
      <c r="F42" s="120"/>
      <c r="G42" s="118"/>
      <c r="H42" s="118"/>
      <c r="I42" s="118"/>
      <c r="J42" s="118"/>
      <c r="K42" s="118"/>
      <c r="L42" s="118"/>
      <c r="M42" s="118"/>
      <c r="N42" s="118"/>
      <c r="O42" s="122" t="n">
        <f aca="false">SUM(C42:N42)</f>
        <v>0</v>
      </c>
      <c r="P42" s="118"/>
      <c r="Q42" s="123" t="n">
        <f aca="false">O42-P42</f>
        <v>0</v>
      </c>
    </row>
    <row r="43" customFormat="false" ht="15" hidden="false" customHeight="false" outlineLevel="0" collapsed="false">
      <c r="A43" s="126"/>
      <c r="B43" s="127"/>
      <c r="C43" s="115"/>
      <c r="D43" s="120"/>
      <c r="E43" s="120"/>
      <c r="F43" s="120"/>
      <c r="G43" s="118"/>
      <c r="H43" s="118"/>
      <c r="I43" s="118"/>
      <c r="J43" s="118"/>
      <c r="K43" s="118"/>
      <c r="L43" s="118"/>
      <c r="M43" s="118"/>
      <c r="N43" s="118"/>
      <c r="O43" s="122" t="n">
        <f aca="false">SUM(C43:N43)</f>
        <v>0</v>
      </c>
      <c r="P43" s="118"/>
      <c r="Q43" s="123" t="n">
        <f aca="false">O43-P43</f>
        <v>0</v>
      </c>
    </row>
    <row r="44" customFormat="false" ht="15" hidden="false" customHeight="false" outlineLevel="0" collapsed="false">
      <c r="A44" s="126"/>
      <c r="B44" s="128"/>
      <c r="C44" s="115"/>
      <c r="D44" s="120"/>
      <c r="E44" s="120"/>
      <c r="F44" s="120"/>
      <c r="G44" s="118"/>
      <c r="H44" s="118"/>
      <c r="I44" s="118"/>
      <c r="J44" s="118"/>
      <c r="K44" s="118"/>
      <c r="L44" s="118"/>
      <c r="M44" s="118"/>
      <c r="N44" s="118"/>
      <c r="O44" s="122" t="n">
        <f aca="false">SUM(C44:N44)</f>
        <v>0</v>
      </c>
      <c r="P44" s="118"/>
      <c r="Q44" s="123" t="n">
        <f aca="false">O44-P44</f>
        <v>0</v>
      </c>
    </row>
    <row r="45" customFormat="false" ht="15" hidden="false" customHeight="false" outlineLevel="0" collapsed="false">
      <c r="A45" s="126"/>
      <c r="B45" s="128"/>
      <c r="C45" s="115"/>
      <c r="D45" s="120"/>
      <c r="E45" s="120"/>
      <c r="F45" s="120"/>
      <c r="G45" s="118"/>
      <c r="H45" s="118"/>
      <c r="I45" s="118"/>
      <c r="J45" s="118"/>
      <c r="K45" s="118"/>
      <c r="L45" s="118"/>
      <c r="M45" s="118"/>
      <c r="N45" s="118"/>
      <c r="O45" s="122" t="n">
        <f aca="false">SUM(C45:N45)</f>
        <v>0</v>
      </c>
      <c r="P45" s="118"/>
      <c r="Q45" s="123" t="n">
        <f aca="false">O45-P45</f>
        <v>0</v>
      </c>
    </row>
    <row r="46" customFormat="false" ht="15" hidden="false" customHeight="false" outlineLevel="0" collapsed="false">
      <c r="A46" s="126"/>
      <c r="B46" s="127"/>
      <c r="C46" s="115"/>
      <c r="D46" s="120"/>
      <c r="E46" s="120"/>
      <c r="F46" s="120"/>
      <c r="G46" s="118"/>
      <c r="H46" s="118"/>
      <c r="I46" s="118"/>
      <c r="J46" s="118"/>
      <c r="K46" s="118"/>
      <c r="L46" s="118"/>
      <c r="M46" s="118"/>
      <c r="N46" s="118"/>
      <c r="O46" s="122" t="n">
        <f aca="false">SUM(C46:N46)</f>
        <v>0</v>
      </c>
      <c r="P46" s="118"/>
      <c r="Q46" s="123" t="n">
        <f aca="false">O46-P46</f>
        <v>0</v>
      </c>
    </row>
    <row r="47" customFormat="false" ht="15" hidden="false" customHeight="false" outlineLevel="0" collapsed="false">
      <c r="A47" s="126"/>
      <c r="B47" s="128"/>
      <c r="C47" s="115"/>
      <c r="D47" s="120"/>
      <c r="E47" s="120"/>
      <c r="F47" s="120"/>
      <c r="G47" s="118"/>
      <c r="H47" s="118"/>
      <c r="I47" s="118"/>
      <c r="J47" s="118"/>
      <c r="K47" s="118"/>
      <c r="L47" s="118"/>
      <c r="M47" s="118"/>
      <c r="N47" s="118"/>
      <c r="O47" s="122" t="n">
        <f aca="false">SUM(C47:N47)</f>
        <v>0</v>
      </c>
      <c r="P47" s="118"/>
      <c r="Q47" s="123" t="n">
        <f aca="false">O47-P47</f>
        <v>0</v>
      </c>
    </row>
    <row r="48" customFormat="false" ht="15" hidden="false" customHeight="false" outlineLevel="0" collapsed="false">
      <c r="A48" s="126"/>
      <c r="B48" s="128"/>
      <c r="C48" s="115"/>
      <c r="D48" s="120"/>
      <c r="E48" s="120"/>
      <c r="F48" s="120"/>
      <c r="G48" s="118"/>
      <c r="H48" s="118"/>
      <c r="I48" s="118"/>
      <c r="J48" s="118"/>
      <c r="K48" s="118"/>
      <c r="L48" s="118"/>
      <c r="M48" s="118"/>
      <c r="N48" s="118"/>
      <c r="O48" s="122" t="n">
        <f aca="false">SUM(C48:N48)</f>
        <v>0</v>
      </c>
      <c r="P48" s="118"/>
      <c r="Q48" s="123" t="n">
        <f aca="false">O48-P48</f>
        <v>0</v>
      </c>
    </row>
    <row r="49" customFormat="false" ht="15" hidden="false" customHeight="false" outlineLevel="0" collapsed="false">
      <c r="A49" s="126"/>
      <c r="B49" s="127"/>
      <c r="C49" s="115"/>
      <c r="D49" s="120"/>
      <c r="E49" s="120"/>
      <c r="F49" s="120"/>
      <c r="G49" s="118"/>
      <c r="H49" s="118"/>
      <c r="I49" s="118"/>
      <c r="J49" s="118"/>
      <c r="K49" s="118"/>
      <c r="L49" s="118"/>
      <c r="M49" s="118"/>
      <c r="N49" s="118"/>
      <c r="O49" s="122" t="n">
        <f aca="false">SUM(C49:N49)</f>
        <v>0</v>
      </c>
      <c r="P49" s="118"/>
      <c r="Q49" s="123" t="n">
        <f aca="false">O49-P49</f>
        <v>0</v>
      </c>
    </row>
    <row r="50" customFormat="false" ht="15" hidden="false" customHeight="false" outlineLevel="0" collapsed="false">
      <c r="A50" s="126"/>
      <c r="B50" s="128"/>
      <c r="C50" s="115"/>
      <c r="D50" s="120"/>
      <c r="E50" s="120"/>
      <c r="F50" s="120"/>
      <c r="G50" s="118"/>
      <c r="H50" s="118"/>
      <c r="I50" s="118"/>
      <c r="J50" s="118"/>
      <c r="K50" s="118"/>
      <c r="L50" s="118"/>
      <c r="M50" s="118"/>
      <c r="N50" s="118"/>
      <c r="O50" s="122" t="n">
        <f aca="false">SUM(C50:N50)</f>
        <v>0</v>
      </c>
      <c r="P50" s="118"/>
      <c r="Q50" s="123" t="n">
        <f aca="false">O50-P50</f>
        <v>0</v>
      </c>
    </row>
    <row r="51" customFormat="false" ht="15" hidden="false" customHeight="false" outlineLevel="0" collapsed="false">
      <c r="A51" s="126"/>
      <c r="B51" s="128"/>
      <c r="C51" s="115"/>
      <c r="D51" s="120"/>
      <c r="E51" s="120"/>
      <c r="F51" s="120"/>
      <c r="G51" s="118"/>
      <c r="H51" s="118"/>
      <c r="I51" s="118"/>
      <c r="J51" s="118"/>
      <c r="K51" s="118"/>
      <c r="L51" s="118"/>
      <c r="M51" s="118"/>
      <c r="N51" s="118"/>
      <c r="O51" s="122" t="n">
        <f aca="false">SUM(C51:N51)</f>
        <v>0</v>
      </c>
      <c r="P51" s="118"/>
      <c r="Q51" s="123" t="n">
        <f aca="false">O51-P51</f>
        <v>0</v>
      </c>
    </row>
    <row r="52" customFormat="false" ht="15" hidden="false" customHeight="false" outlineLevel="0" collapsed="false">
      <c r="A52" s="126"/>
      <c r="B52" s="127"/>
      <c r="C52" s="115"/>
      <c r="D52" s="120"/>
      <c r="E52" s="120"/>
      <c r="F52" s="120"/>
      <c r="G52" s="118"/>
      <c r="H52" s="118"/>
      <c r="I52" s="118"/>
      <c r="J52" s="118"/>
      <c r="K52" s="118"/>
      <c r="L52" s="118"/>
      <c r="M52" s="118"/>
      <c r="N52" s="118"/>
      <c r="O52" s="122" t="n">
        <f aca="false">SUM(C52:N52)</f>
        <v>0</v>
      </c>
      <c r="P52" s="118"/>
      <c r="Q52" s="123" t="n">
        <f aca="false">O52-P52</f>
        <v>0</v>
      </c>
    </row>
    <row r="53" customFormat="false" ht="15" hidden="false" customHeight="false" outlineLevel="0" collapsed="false">
      <c r="A53" s="126"/>
      <c r="B53" s="128"/>
      <c r="C53" s="115"/>
      <c r="D53" s="120"/>
      <c r="E53" s="120"/>
      <c r="F53" s="120"/>
      <c r="G53" s="118"/>
      <c r="H53" s="118"/>
      <c r="I53" s="118"/>
      <c r="J53" s="118"/>
      <c r="K53" s="118"/>
      <c r="L53" s="118"/>
      <c r="M53" s="118"/>
      <c r="N53" s="118"/>
      <c r="O53" s="122" t="n">
        <f aca="false">SUM(C53:N53)</f>
        <v>0</v>
      </c>
      <c r="P53" s="118"/>
      <c r="Q53" s="123" t="n">
        <f aca="false">O53-P53</f>
        <v>0</v>
      </c>
    </row>
    <row r="54" customFormat="false" ht="15" hidden="false" customHeight="false" outlineLevel="0" collapsed="false">
      <c r="A54" s="126"/>
      <c r="B54" s="127"/>
      <c r="C54" s="115"/>
      <c r="D54" s="120"/>
      <c r="E54" s="120"/>
      <c r="F54" s="120"/>
      <c r="G54" s="118"/>
      <c r="H54" s="118"/>
      <c r="I54" s="118"/>
      <c r="J54" s="118"/>
      <c r="K54" s="118"/>
      <c r="L54" s="118"/>
      <c r="M54" s="118"/>
      <c r="N54" s="118"/>
      <c r="O54" s="122" t="n">
        <f aca="false">SUM(C54:N54)</f>
        <v>0</v>
      </c>
      <c r="P54" s="118"/>
      <c r="Q54" s="122" t="n">
        <f aca="false">O54-P54</f>
        <v>0</v>
      </c>
    </row>
    <row r="55" customFormat="false" ht="15.75" hidden="false" customHeight="false" outlineLevel="0" collapsed="false">
      <c r="A55" s="129"/>
      <c r="B55" s="130"/>
      <c r="C55" s="131" t="n">
        <f aca="false">SUM(C5:C54)</f>
        <v>0</v>
      </c>
      <c r="D55" s="131" t="n">
        <f aca="false">SUM(D5:D54)</f>
        <v>0</v>
      </c>
      <c r="E55" s="131" t="n">
        <f aca="false">SUM(E5:E54)</f>
        <v>0</v>
      </c>
      <c r="F55" s="131" t="n">
        <f aca="false">SUM(F5:F54)</f>
        <v>0</v>
      </c>
      <c r="G55" s="131" t="n">
        <f aca="false">SUM(G5:G54)</f>
        <v>0</v>
      </c>
      <c r="H55" s="131" t="n">
        <f aca="false">SUM(H5:H54)</f>
        <v>0</v>
      </c>
      <c r="I55" s="131" t="n">
        <f aca="false">SUM(I5:I54)</f>
        <v>0</v>
      </c>
      <c r="J55" s="131" t="n">
        <f aca="false">SUM(J5:J54)</f>
        <v>0</v>
      </c>
      <c r="K55" s="131" t="n">
        <f aca="false">SUM(K5:K54)</f>
        <v>0</v>
      </c>
      <c r="L55" s="131" t="n">
        <f aca="false">SUM(L5:L54)</f>
        <v>0</v>
      </c>
      <c r="M55" s="131" t="n">
        <f aca="false">SUM(M5:M54)</f>
        <v>0</v>
      </c>
      <c r="N55" s="131" t="n">
        <f aca="false">SUM(N5:N54)</f>
        <v>0</v>
      </c>
      <c r="O55" s="131" t="n">
        <f aca="false">SUM(O5:O54)</f>
        <v>0</v>
      </c>
      <c r="P55" s="131" t="n">
        <f aca="false">SUM(P5:P54)</f>
        <v>0</v>
      </c>
      <c r="Q55" s="131" t="n">
        <f aca="false">SUM(Q5:Q54)</f>
        <v>0</v>
      </c>
    </row>
    <row r="56" customFormat="false" ht="15.75" hidden="false" customHeight="false" outlineLevel="0" collapsed="false"/>
  </sheetData>
  <sheetProtection sheet="true" objects="true" scenarios="true" selectLockedCells="true"/>
  <mergeCells count="2">
    <mergeCell ref="C2:D2"/>
    <mergeCell ref="E2:I2"/>
  </mergeCells>
  <hyperlinks>
    <hyperlink ref="A1" location="Perustiedot!A1" display="[ HOME ]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N45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A1" activeCellId="0" sqref="A1"/>
    </sheetView>
  </sheetViews>
  <sheetFormatPr defaultColWidth="8.76953125" defaultRowHeight="13.8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2" width="30.7"/>
    <col collapsed="false" customWidth="true" hidden="false" outlineLevel="0" max="7" min="3" style="2" width="10.71"/>
    <col collapsed="false" customWidth="true" hidden="false" outlineLevel="0" max="8" min="8" style="1" width="5.71"/>
    <col collapsed="false" customWidth="true" hidden="false" outlineLevel="0" max="9" min="9" style="2" width="30.7"/>
    <col collapsed="false" customWidth="true" hidden="false" outlineLevel="0" max="13" min="10" style="2" width="9.85"/>
    <col collapsed="false" customWidth="true" hidden="false" outlineLevel="0" max="14" min="14" style="3" width="9.85"/>
    <col collapsed="false" customWidth="true" hidden="false" outlineLevel="0" max="15" min="15" style="75" width="9.13"/>
  </cols>
  <sheetData>
    <row r="1" s="9" customFormat="true" ht="15" hidden="false" customHeight="false" outlineLevel="0" collapsed="false">
      <c r="A1" s="4"/>
      <c r="B1" s="5"/>
      <c r="C1" s="6"/>
      <c r="D1" s="6"/>
      <c r="E1" s="6"/>
      <c r="F1" s="6"/>
      <c r="G1" s="6"/>
      <c r="H1" s="4"/>
      <c r="I1" s="6"/>
      <c r="J1" s="79" t="s">
        <v>128</v>
      </c>
      <c r="K1" s="6"/>
      <c r="L1" s="6"/>
      <c r="M1" s="6"/>
      <c r="N1" s="7"/>
    </row>
    <row r="2" s="9" customFormat="true" ht="15" hidden="false" customHeight="false" outlineLevel="0" collapsed="false">
      <c r="B2" s="5" t="str">
        <f aca="false">Perustiedot!B2</f>
        <v>Oulun Naisfutis ry</v>
      </c>
      <c r="C2" s="6"/>
      <c r="D2" s="6"/>
      <c r="E2" s="6"/>
      <c r="F2" s="6"/>
      <c r="G2" s="6"/>
      <c r="H2" s="4"/>
      <c r="I2" s="6" t="s">
        <v>0</v>
      </c>
      <c r="J2" s="6"/>
      <c r="K2" s="6"/>
      <c r="L2" s="6"/>
      <c r="M2" s="6"/>
      <c r="N2" s="7"/>
    </row>
    <row r="3" s="9" customFormat="true" ht="15" hidden="false" customHeight="false" outlineLevel="0" collapsed="false">
      <c r="A3" s="4"/>
      <c r="B3" s="5" t="str">
        <f aca="false">"Joukkue: " &amp; Perustiedot!C3</f>
        <v>Joukkue:</v>
      </c>
      <c r="C3" s="6"/>
      <c r="D3" s="6"/>
      <c r="E3" s="6"/>
      <c r="F3" s="6"/>
      <c r="G3" s="6"/>
      <c r="H3" s="4"/>
      <c r="I3" s="7" t="str">
        <f aca="false">"Tilikausi " &amp; Perustiedot!C9</f>
        <v>Tilikausi 01.01.2023 - 31.12.2023</v>
      </c>
      <c r="J3" s="7"/>
      <c r="K3" s="7"/>
      <c r="L3" s="7"/>
      <c r="M3" s="7"/>
      <c r="N3" s="7"/>
    </row>
    <row r="4" s="9" customFormat="true" ht="15" hidden="false" customHeight="false" outlineLevel="0" collapsed="false">
      <c r="A4" s="4"/>
      <c r="B4" s="5" t="str">
        <f aca="false">"Tilinumero: " &amp; Perustiedot!C4</f>
        <v>Tilinumero: </v>
      </c>
      <c r="C4" s="6"/>
      <c r="D4" s="6"/>
      <c r="E4" s="6"/>
      <c r="F4" s="6"/>
      <c r="G4" s="6"/>
      <c r="H4" s="4"/>
      <c r="I4" s="11"/>
      <c r="J4" s="11"/>
      <c r="K4" s="11"/>
      <c r="L4" s="11"/>
      <c r="M4" s="11"/>
      <c r="N4" s="7"/>
    </row>
    <row r="5" s="9" customFormat="true" ht="15" hidden="false" customHeight="false" outlineLevel="0" collapsed="false">
      <c r="A5" s="4"/>
      <c r="B5" s="6"/>
      <c r="C5" s="80" t="s">
        <v>129</v>
      </c>
      <c r="D5" s="80" t="s">
        <v>130</v>
      </c>
      <c r="E5" s="80" t="s">
        <v>131</v>
      </c>
      <c r="F5" s="80" t="s">
        <v>132</v>
      </c>
      <c r="G5" s="80" t="s">
        <v>133</v>
      </c>
      <c r="H5" s="4"/>
      <c r="I5" s="6"/>
      <c r="J5" s="81" t="s">
        <v>129</v>
      </c>
      <c r="K5" s="81" t="s">
        <v>130</v>
      </c>
      <c r="L5" s="81" t="s">
        <v>131</v>
      </c>
      <c r="M5" s="81" t="s">
        <v>132</v>
      </c>
      <c r="N5" s="81" t="s">
        <v>133</v>
      </c>
    </row>
    <row r="6" customFormat="false" ht="15" hidden="false" customHeight="false" outlineLevel="0" collapsed="false">
      <c r="A6" s="14" t="s">
        <v>5</v>
      </c>
      <c r="B6" s="14"/>
      <c r="C6" s="82" t="s">
        <v>134</v>
      </c>
      <c r="D6" s="82" t="s">
        <v>135</v>
      </c>
      <c r="E6" s="82" t="s">
        <v>136</v>
      </c>
      <c r="F6" s="82" t="s">
        <v>137</v>
      </c>
      <c r="G6" s="82" t="s">
        <v>138</v>
      </c>
      <c r="H6" s="14" t="s">
        <v>139</v>
      </c>
      <c r="I6" s="14"/>
      <c r="J6" s="82" t="s">
        <v>134</v>
      </c>
      <c r="K6" s="82" t="s">
        <v>135</v>
      </c>
      <c r="L6" s="82" t="s">
        <v>136</v>
      </c>
      <c r="M6" s="82" t="s">
        <v>137</v>
      </c>
      <c r="N6" s="82" t="s">
        <v>138</v>
      </c>
    </row>
    <row r="7" customFormat="false" ht="15" hidden="false" customHeight="false" outlineLevel="0" collapsed="false">
      <c r="A7" s="18" t="n">
        <f aca="false">'11'!A7</f>
        <v>3000</v>
      </c>
      <c r="B7" s="19" t="str">
        <f aca="false">'11'!B7</f>
        <v>Osallistumismaksut</v>
      </c>
      <c r="C7" s="83" t="n">
        <v>0</v>
      </c>
      <c r="D7" s="84" t="n">
        <f aca="false">Yhteenveto!C7</f>
        <v>0</v>
      </c>
      <c r="E7" s="83"/>
      <c r="F7" s="20" t="n">
        <f aca="false">E7+D7</f>
        <v>0</v>
      </c>
      <c r="G7" s="20" t="n">
        <f aca="false">F7-C7</f>
        <v>0</v>
      </c>
      <c r="H7" s="18" t="n">
        <f aca="false">'11'!E7</f>
        <v>3006</v>
      </c>
      <c r="I7" s="22" t="str">
        <f aca="false">'11'!F7</f>
        <v>Seuramaksut hallinnolle</v>
      </c>
      <c r="J7" s="85"/>
      <c r="K7" s="84" t="n">
        <f aca="false">Yhteenveto!G7</f>
        <v>0</v>
      </c>
      <c r="L7" s="85"/>
      <c r="M7" s="84" t="n">
        <f aca="false">L7+K7</f>
        <v>0</v>
      </c>
      <c r="N7" s="20" t="n">
        <f aca="false">M7-J7</f>
        <v>0</v>
      </c>
    </row>
    <row r="8" customFormat="false" ht="15" hidden="false" customHeight="false" outlineLevel="0" collapsed="false">
      <c r="A8" s="18" t="n">
        <f aca="false">'11'!A8</f>
        <v>3002</v>
      </c>
      <c r="B8" s="19" t="str">
        <f aca="false">'11'!B8</f>
        <v>Kausimaksut</v>
      </c>
      <c r="C8" s="83"/>
      <c r="D8" s="84" t="n">
        <f aca="false">Yhteenveto!C8</f>
        <v>0</v>
      </c>
      <c r="E8" s="83"/>
      <c r="F8" s="20" t="n">
        <f aca="false">E8+D8</f>
        <v>0</v>
      </c>
      <c r="G8" s="20" t="n">
        <f aca="false">F8-C8</f>
        <v>0</v>
      </c>
      <c r="H8" s="18" t="n">
        <f aca="false">'11'!E8</f>
        <v>5201</v>
      </c>
      <c r="I8" s="22" t="str">
        <f aca="false">'11'!F8</f>
        <v>Tuomarit ja toimitsijat (Seuran kautta!)</v>
      </c>
      <c r="J8" s="86"/>
      <c r="K8" s="84" t="n">
        <f aca="false">Yhteenveto!G8</f>
        <v>0</v>
      </c>
      <c r="L8" s="86"/>
      <c r="M8" s="84" t="n">
        <f aca="false">L8+K8</f>
        <v>0</v>
      </c>
      <c r="N8" s="20" t="n">
        <f aca="false">M8-J8</f>
        <v>0</v>
      </c>
    </row>
    <row r="9" customFormat="false" ht="15" hidden="false" customHeight="false" outlineLevel="0" collapsed="false">
      <c r="A9" s="18" t="n">
        <f aca="false">'11'!A9</f>
        <v>3003</v>
      </c>
      <c r="B9" s="19" t="str">
        <f aca="false">'11'!B9</f>
        <v>Omien turnausten tuotot</v>
      </c>
      <c r="C9" s="83"/>
      <c r="D9" s="84" t="n">
        <f aca="false">Yhteenveto!C9</f>
        <v>0</v>
      </c>
      <c r="E9" s="83"/>
      <c r="F9" s="20" t="n">
        <f aca="false">E9+D9</f>
        <v>0</v>
      </c>
      <c r="G9" s="20" t="n">
        <f aca="false">F9-C9</f>
        <v>0</v>
      </c>
      <c r="H9" s="18" t="n">
        <f aca="false">'11'!E9</f>
        <v>7230</v>
      </c>
      <c r="I9" s="22" t="str">
        <f aca="false">'11'!F9</f>
        <v>Sali- ja kenttävuokrat</v>
      </c>
      <c r="J9" s="85"/>
      <c r="K9" s="84" t="n">
        <f aca="false">Yhteenveto!G9</f>
        <v>0</v>
      </c>
      <c r="L9" s="85"/>
      <c r="M9" s="84" t="n">
        <f aca="false">L9+K9</f>
        <v>0</v>
      </c>
      <c r="N9" s="20" t="n">
        <f aca="false">M9-J9</f>
        <v>0</v>
      </c>
    </row>
    <row r="10" customFormat="false" ht="15" hidden="false" customHeight="false" outlineLevel="0" collapsed="false">
      <c r="A10" s="18" t="n">
        <f aca="false">'11'!A10</f>
        <v>3004</v>
      </c>
      <c r="B10" s="19" t="str">
        <f aca="false">'11'!B10</f>
        <v>Joukkuemaksut</v>
      </c>
      <c r="C10" s="83" t="n">
        <v>0</v>
      </c>
      <c r="D10" s="84" t="n">
        <f aca="false">Yhteenveto!C10</f>
        <v>0</v>
      </c>
      <c r="E10" s="83"/>
      <c r="F10" s="20" t="n">
        <f aca="false">E10+D10</f>
        <v>0</v>
      </c>
      <c r="G10" s="20" t="n">
        <f aca="false">F10-C10</f>
        <v>0</v>
      </c>
      <c r="H10" s="18" t="n">
        <f aca="false">'11'!E10</f>
        <v>7510</v>
      </c>
      <c r="I10" s="22" t="str">
        <f aca="false">'11'!F10</f>
        <v>Autovuokrat</v>
      </c>
      <c r="J10" s="85"/>
      <c r="K10" s="84" t="n">
        <f aca="false">Yhteenveto!G10</f>
        <v>0</v>
      </c>
      <c r="L10" s="85"/>
      <c r="M10" s="84" t="n">
        <f aca="false">L10+K10</f>
        <v>0</v>
      </c>
      <c r="N10" s="20" t="n">
        <f aca="false">M10-J10</f>
        <v>0</v>
      </c>
    </row>
    <row r="11" customFormat="false" ht="15" hidden="false" customHeight="false" outlineLevel="0" collapsed="false">
      <c r="A11" s="18" t="n">
        <f aca="false">'11'!A11</f>
        <v>3099</v>
      </c>
      <c r="B11" s="19" t="str">
        <f aca="false">'11'!B11</f>
        <v>Muut tuotot</v>
      </c>
      <c r="C11" s="83"/>
      <c r="D11" s="84" t="n">
        <f aca="false">Yhteenveto!C11</f>
        <v>0</v>
      </c>
      <c r="E11" s="83"/>
      <c r="F11" s="20" t="n">
        <f aca="false">E11+D11</f>
        <v>0</v>
      </c>
      <c r="G11" s="20" t="n">
        <f aca="false">F11-C11</f>
        <v>0</v>
      </c>
      <c r="H11" s="18" t="n">
        <f aca="false">'11'!E11</f>
        <v>7290</v>
      </c>
      <c r="I11" s="22" t="str">
        <f aca="false">'11'!F11</f>
        <v>Muut vuokrat</v>
      </c>
      <c r="J11" s="85"/>
      <c r="K11" s="84" t="n">
        <f aca="false">Yhteenveto!G11</f>
        <v>0</v>
      </c>
      <c r="L11" s="85"/>
      <c r="M11" s="84" t="n">
        <f aca="false">L11+K11</f>
        <v>0</v>
      </c>
      <c r="N11" s="20" t="n">
        <f aca="false">M11-J11</f>
        <v>0</v>
      </c>
    </row>
    <row r="12" customFormat="false" ht="15" hidden="false" customHeight="false" outlineLevel="0" collapsed="false">
      <c r="A12" s="18" t="n">
        <f aca="false">'11'!A12</f>
        <v>3006</v>
      </c>
      <c r="B12" s="19" t="str">
        <f aca="false">'11'!B12</f>
        <v>Seuramaksut joukkueet (+/-)</v>
      </c>
      <c r="C12" s="83"/>
      <c r="D12" s="84" t="n">
        <f aca="false">Yhteenveto!C12</f>
        <v>0</v>
      </c>
      <c r="E12" s="83"/>
      <c r="F12" s="20" t="n">
        <f aca="false">E12+D12</f>
        <v>0</v>
      </c>
      <c r="G12" s="20" t="n">
        <f aca="false">F12-C12</f>
        <v>0</v>
      </c>
      <c r="H12" s="18" t="n">
        <f aca="false">'11'!E12</f>
        <v>7800</v>
      </c>
      <c r="I12" s="22" t="str">
        <f aca="false">'11'!F12</f>
        <v>Matkaliput</v>
      </c>
      <c r="J12" s="85"/>
      <c r="K12" s="84" t="n">
        <f aca="false">Yhteenveto!G12</f>
        <v>0</v>
      </c>
      <c r="L12" s="85"/>
      <c r="M12" s="84" t="n">
        <f aca="false">L12+K12</f>
        <v>0</v>
      </c>
      <c r="N12" s="20" t="n">
        <f aca="false">M12-J12</f>
        <v>0</v>
      </c>
    </row>
    <row r="13" customFormat="false" ht="15" hidden="false" customHeight="false" outlineLevel="0" collapsed="false">
      <c r="A13" s="18" t="n">
        <f aca="false">'11'!A13</f>
        <v>7840</v>
      </c>
      <c r="B13" s="19" t="str">
        <f aca="false">'11'!B13</f>
        <v>Turnausomavastuut</v>
      </c>
      <c r="C13" s="83"/>
      <c r="D13" s="84" t="n">
        <f aca="false">Yhteenveto!C13</f>
        <v>0</v>
      </c>
      <c r="E13" s="83"/>
      <c r="F13" s="20" t="n">
        <f aca="false">E13+D13</f>
        <v>0</v>
      </c>
      <c r="G13" s="20" t="n">
        <f aca="false">F13-C13</f>
        <v>0</v>
      </c>
      <c r="H13" s="18" t="n">
        <f aca="false">'11'!E13</f>
        <v>7810</v>
      </c>
      <c r="I13" s="22" t="str">
        <f aca="false">'11'!F13</f>
        <v>Päivärahat (Seuran kautta!)</v>
      </c>
      <c r="J13" s="85"/>
      <c r="K13" s="84" t="n">
        <f aca="false">Yhteenveto!G13</f>
        <v>0</v>
      </c>
      <c r="L13" s="85"/>
      <c r="M13" s="84" t="n">
        <f aca="false">L13+K13</f>
        <v>0</v>
      </c>
      <c r="N13" s="20" t="n">
        <f aca="false">M13-J13</f>
        <v>0</v>
      </c>
    </row>
    <row r="14" customFormat="false" ht="15" hidden="false" customHeight="false" outlineLevel="0" collapsed="false">
      <c r="A14" s="18" t="n">
        <f aca="false">'11'!A14</f>
        <v>8474</v>
      </c>
      <c r="B14" s="19" t="str">
        <f aca="false">'11'!B14</f>
        <v>Varusteomavastuut</v>
      </c>
      <c r="C14" s="83" t="n">
        <v>0</v>
      </c>
      <c r="D14" s="84" t="n">
        <f aca="false">Yhteenveto!C14</f>
        <v>0</v>
      </c>
      <c r="E14" s="83"/>
      <c r="F14" s="20" t="n">
        <f aca="false">E14+D14</f>
        <v>0</v>
      </c>
      <c r="G14" s="20" t="n">
        <f aca="false">F14-C14</f>
        <v>0</v>
      </c>
      <c r="H14" s="18" t="n">
        <f aca="false">'11'!E14</f>
        <v>7821</v>
      </c>
      <c r="I14" s="22" t="str">
        <f aca="false">'11'!F14</f>
        <v>Kilometrikorvaukset (Seuran kautta!)</v>
      </c>
      <c r="J14" s="85"/>
      <c r="K14" s="84" t="n">
        <f aca="false">Yhteenveto!G14</f>
        <v>0</v>
      </c>
      <c r="L14" s="85"/>
      <c r="M14" s="84" t="n">
        <f aca="false">L14+K14</f>
        <v>0</v>
      </c>
      <c r="N14" s="20" t="n">
        <f aca="false">M14-J14</f>
        <v>0</v>
      </c>
    </row>
    <row r="15" customFormat="false" ht="15" hidden="false" customHeight="false" outlineLevel="0" collapsed="false">
      <c r="A15" s="18" t="n">
        <f aca="false">'11'!A15</f>
        <v>3099</v>
      </c>
      <c r="B15" s="19" t="str">
        <f aca="false">'11'!B15</f>
        <v>Muut tuotot</v>
      </c>
      <c r="C15" s="83"/>
      <c r="D15" s="84" t="n">
        <f aca="false">Yhteenveto!C15</f>
        <v>0</v>
      </c>
      <c r="E15" s="83"/>
      <c r="F15" s="84" t="n">
        <f aca="false">E15+D15</f>
        <v>0</v>
      </c>
      <c r="G15" s="20" t="n">
        <f aca="false">F15-C15</f>
        <v>0</v>
      </c>
      <c r="H15" s="18" t="n">
        <f aca="false">'11'!E15</f>
        <v>7830</v>
      </c>
      <c r="I15" s="22" t="str">
        <f aca="false">'11'!F15</f>
        <v>Majoitus- ja ruokailut</v>
      </c>
      <c r="J15" s="85"/>
      <c r="K15" s="84" t="n">
        <f aca="false">Yhteenveto!G15</f>
        <v>0</v>
      </c>
      <c r="L15" s="85"/>
      <c r="M15" s="84" t="n">
        <f aca="false">L15+K15</f>
        <v>0</v>
      </c>
      <c r="N15" s="20" t="n">
        <f aca="false">M15-J15</f>
        <v>0</v>
      </c>
    </row>
    <row r="16" customFormat="false" ht="15" hidden="false" customHeight="false" outlineLevel="0" collapsed="false">
      <c r="A16" s="18" t="n">
        <f aca="false">'11'!A16</f>
        <v>9001</v>
      </c>
      <c r="B16" s="19" t="str">
        <f aca="false">'11'!B16</f>
        <v>Jäsenmaksut</v>
      </c>
      <c r="C16" s="83"/>
      <c r="D16" s="84" t="n">
        <f aca="false">Yhteenveto!C16</f>
        <v>0</v>
      </c>
      <c r="E16" s="83"/>
      <c r="F16" s="20" t="n">
        <f aca="false">E16+D16</f>
        <v>0</v>
      </c>
      <c r="G16" s="20" t="n">
        <f aca="false">F16-C16</f>
        <v>0</v>
      </c>
      <c r="H16" s="18" t="n">
        <f aca="false">'11'!E16</f>
        <v>7890</v>
      </c>
      <c r="I16" s="22" t="str">
        <f aca="false">'11'!F16</f>
        <v>Muut matkakulut</v>
      </c>
      <c r="J16" s="85"/>
      <c r="K16" s="84" t="n">
        <f aca="false">Yhteenveto!G16</f>
        <v>0</v>
      </c>
      <c r="L16" s="85"/>
      <c r="M16" s="84" t="n">
        <f aca="false">L16+K16</f>
        <v>0</v>
      </c>
      <c r="N16" s="20" t="n">
        <f aca="false">M16-J16</f>
        <v>0</v>
      </c>
    </row>
    <row r="17" customFormat="false" ht="13.8" hidden="false" customHeight="false" outlineLevel="0" collapsed="false">
      <c r="A17" s="18" t="n">
        <f aca="false">'11'!A17</f>
        <v>9020</v>
      </c>
      <c r="B17" s="19" t="str">
        <f aca="false">'11'!B17</f>
        <v>Ilmoitus ja mainostuotot</v>
      </c>
      <c r="C17" s="83"/>
      <c r="D17" s="84" t="n">
        <f aca="false">Yhteenveto!C17</f>
        <v>0</v>
      </c>
      <c r="E17" s="83"/>
      <c r="F17" s="84" t="n">
        <f aca="false">E17+D17</f>
        <v>0</v>
      </c>
      <c r="G17" s="20" t="n">
        <f aca="false">F17-C17</f>
        <v>0</v>
      </c>
      <c r="H17" s="18" t="n">
        <v>8375</v>
      </c>
      <c r="I17" s="22" t="s">
        <v>12</v>
      </c>
      <c r="J17" s="85"/>
      <c r="K17" s="84" t="n">
        <f aca="false">Yhteenveto!G17</f>
        <v>0</v>
      </c>
      <c r="L17" s="85"/>
      <c r="M17" s="84" t="n">
        <f aca="false">L17+K17</f>
        <v>0</v>
      </c>
      <c r="N17" s="20" t="n">
        <f aca="false">M17-J17</f>
        <v>0</v>
      </c>
    </row>
    <row r="18" customFormat="false" ht="13.8" hidden="false" customHeight="false" outlineLevel="0" collapsed="false">
      <c r="A18" s="18" t="n">
        <f aca="false">'11'!A18</f>
        <v>9027</v>
      </c>
      <c r="B18" s="19" t="str">
        <f aca="false">'11'!B18</f>
        <v>Puffettimyynti</v>
      </c>
      <c r="C18" s="83"/>
      <c r="D18" s="84" t="n">
        <f aca="false">Yhteenveto!C18</f>
        <v>0</v>
      </c>
      <c r="E18" s="83"/>
      <c r="F18" s="20" t="n">
        <f aca="false">E18+D18</f>
        <v>0</v>
      </c>
      <c r="G18" s="20" t="n">
        <f aca="false">F18-C18</f>
        <v>0</v>
      </c>
      <c r="H18" s="18" t="n">
        <f aca="false">'11'!E18</f>
        <v>8380</v>
      </c>
      <c r="I18" s="22" t="str">
        <f aca="false">'11'!F18</f>
        <v>Kuljetuspalvelut</v>
      </c>
      <c r="J18" s="85" t="n">
        <v>0</v>
      </c>
      <c r="K18" s="84" t="n">
        <f aca="false">Yhteenveto!G18</f>
        <v>0</v>
      </c>
      <c r="L18" s="85"/>
      <c r="M18" s="84" t="n">
        <f aca="false">L18+K18</f>
        <v>0</v>
      </c>
      <c r="N18" s="20" t="n">
        <f aca="false">M18-J18</f>
        <v>0</v>
      </c>
    </row>
    <row r="19" customFormat="false" ht="13.8" hidden="false" customHeight="false" outlineLevel="0" collapsed="false">
      <c r="A19" s="18" t="n">
        <f aca="false">'11'!A19</f>
        <v>9028</v>
      </c>
      <c r="B19" s="19" t="str">
        <f aca="false">'11'!B19</f>
        <v>Arpatuotot</v>
      </c>
      <c r="C19" s="83"/>
      <c r="D19" s="84" t="n">
        <f aca="false">Yhteenveto!C19</f>
        <v>0</v>
      </c>
      <c r="E19" s="83"/>
      <c r="F19" s="20" t="n">
        <f aca="false">E19+D19</f>
        <v>0</v>
      </c>
      <c r="G19" s="20" t="n">
        <f aca="false">F19-C19</f>
        <v>0</v>
      </c>
      <c r="H19" s="18" t="n">
        <f aca="false">'11'!E19</f>
        <v>8385</v>
      </c>
      <c r="I19" s="22" t="str">
        <f aca="false">'11'!F19</f>
        <v>Lajipalvelut</v>
      </c>
      <c r="J19" s="85"/>
      <c r="K19" s="84" t="n">
        <f aca="false">Yhteenveto!G19</f>
        <v>0</v>
      </c>
      <c r="L19" s="85"/>
      <c r="M19" s="84" t="n">
        <f aca="false">L19+K19</f>
        <v>0</v>
      </c>
      <c r="N19" s="20" t="n">
        <f aca="false">M19-J19</f>
        <v>0</v>
      </c>
    </row>
    <row r="20" customFormat="false" ht="13.8" hidden="false" customHeight="false" outlineLevel="0" collapsed="false">
      <c r="A20" s="18" t="n">
        <f aca="false">'11'!A20</f>
        <v>9030</v>
      </c>
      <c r="B20" s="19" t="str">
        <f aca="false">'11'!B20</f>
        <v>Lahjoitukset</v>
      </c>
      <c r="C20" s="83"/>
      <c r="D20" s="84" t="n">
        <f aca="false">Yhteenveto!C20</f>
        <v>0</v>
      </c>
      <c r="E20" s="83"/>
      <c r="F20" s="20" t="n">
        <f aca="false">E20+D20</f>
        <v>0</v>
      </c>
      <c r="G20" s="20" t="n">
        <f aca="false">F20-C20</f>
        <v>0</v>
      </c>
      <c r="H20" s="18" t="n">
        <f aca="false">'11'!E21</f>
        <v>8410</v>
      </c>
      <c r="I20" s="22" t="str">
        <f aca="false">'11'!F21</f>
        <v>Muut ostetut palvelut</v>
      </c>
      <c r="J20" s="85"/>
      <c r="K20" s="84" t="n">
        <f aca="false">Yhteenveto!G21</f>
        <v>0</v>
      </c>
      <c r="L20" s="85"/>
      <c r="M20" s="84" t="n">
        <f aca="false">L20+K20</f>
        <v>0</v>
      </c>
      <c r="N20" s="20" t="n">
        <f aca="false">M20-J20</f>
        <v>0</v>
      </c>
    </row>
    <row r="21" customFormat="false" ht="13.8" hidden="false" customHeight="false" outlineLevel="0" collapsed="false">
      <c r="A21" s="18" t="n">
        <f aca="false">'11'!A21</f>
        <v>9040</v>
      </c>
      <c r="B21" s="19" t="str">
        <f aca="false">'11'!B21</f>
        <v>Talkootoiminnan tuotot</v>
      </c>
      <c r="C21" s="83"/>
      <c r="D21" s="84" t="n">
        <f aca="false">Yhteenveto!C21</f>
        <v>0</v>
      </c>
      <c r="E21" s="83"/>
      <c r="F21" s="20" t="n">
        <f aca="false">E21+D21</f>
        <v>0</v>
      </c>
      <c r="G21" s="20" t="n">
        <f aca="false">F21-C21</f>
        <v>0</v>
      </c>
      <c r="H21" s="18" t="n">
        <f aca="false">'11'!E22</f>
        <v>7970</v>
      </c>
      <c r="I21" s="22" t="str">
        <f aca="false">'11'!F22</f>
        <v>Kulut omasta tarjoilusta</v>
      </c>
      <c r="J21" s="85"/>
      <c r="K21" s="84" t="n">
        <f aca="false">Yhteenveto!G22</f>
        <v>0</v>
      </c>
      <c r="L21" s="85"/>
      <c r="M21" s="84" t="n">
        <f aca="false">L21+K21</f>
        <v>0</v>
      </c>
      <c r="N21" s="20" t="n">
        <f aca="false">M21-J21</f>
        <v>0</v>
      </c>
    </row>
    <row r="22" customFormat="false" ht="13.8" hidden="false" customHeight="false" outlineLevel="0" collapsed="false">
      <c r="A22" s="18" t="n">
        <f aca="false">'11'!A22</f>
        <v>9045</v>
      </c>
      <c r="B22" s="19" t="str">
        <f aca="false">'11'!B22</f>
        <v>Yhteistyösopimukset</v>
      </c>
      <c r="C22" s="83"/>
      <c r="D22" s="84" t="n">
        <f aca="false">Yhteenveto!C22</f>
        <v>0</v>
      </c>
      <c r="E22" s="83"/>
      <c r="F22" s="20" t="n">
        <f aca="false">E22+D22</f>
        <v>0</v>
      </c>
      <c r="G22" s="20" t="n">
        <f aca="false">F22-C22</f>
        <v>0</v>
      </c>
      <c r="H22" s="18" t="n">
        <f aca="false">'11'!E23</f>
        <v>8452</v>
      </c>
      <c r="I22" s="22" t="str">
        <f aca="false">'11'!F23</f>
        <v>Muut materiaalikulut</v>
      </c>
      <c r="J22" s="85"/>
      <c r="K22" s="84" t="n">
        <f aca="false">Yhteenveto!G23</f>
        <v>0</v>
      </c>
      <c r="L22" s="85"/>
      <c r="M22" s="84" t="n">
        <f aca="false">L22+K22</f>
        <v>0</v>
      </c>
      <c r="N22" s="20" t="n">
        <f aca="false">M22-J22</f>
        <v>0</v>
      </c>
    </row>
    <row r="23" customFormat="false" ht="13.8" hidden="false" customHeight="false" outlineLevel="0" collapsed="false">
      <c r="A23" s="18" t="n">
        <f aca="false">'11'!A23</f>
        <v>9046</v>
      </c>
      <c r="B23" s="19" t="str">
        <f aca="false">'11'!B23</f>
        <v>Myynti 0%</v>
      </c>
      <c r="C23" s="83"/>
      <c r="D23" s="84" t="n">
        <f aca="false">Yhteenveto!C23</f>
        <v>0</v>
      </c>
      <c r="E23" s="83"/>
      <c r="F23" s="20" t="n">
        <f aca="false">E23+D23</f>
        <v>0</v>
      </c>
      <c r="G23" s="20" t="n">
        <f aca="false">F23-C23</f>
        <v>0</v>
      </c>
      <c r="H23" s="18" t="n">
        <f aca="false">'11'!E24</f>
        <v>8460</v>
      </c>
      <c r="I23" s="22" t="str">
        <f aca="false">'11'!F24</f>
        <v>Sarjamaksut</v>
      </c>
      <c r="J23" s="85"/>
      <c r="K23" s="84" t="n">
        <f aca="false">Yhteenveto!G24</f>
        <v>0</v>
      </c>
      <c r="L23" s="85"/>
      <c r="M23" s="84" t="n">
        <f aca="false">L23+K23</f>
        <v>0</v>
      </c>
      <c r="N23" s="20" t="n">
        <f aca="false">M23-J23</f>
        <v>0</v>
      </c>
    </row>
    <row r="24" customFormat="false" ht="13.8" hidden="false" customHeight="false" outlineLevel="0" collapsed="false">
      <c r="A24" s="18" t="n">
        <f aca="false">'11'!A24</f>
        <v>9047</v>
      </c>
      <c r="B24" s="19" t="str">
        <f aca="false">'11'!B24</f>
        <v>Fanituotemyynti</v>
      </c>
      <c r="C24" s="83"/>
      <c r="D24" s="84" t="n">
        <f aca="false">Yhteenveto!C24</f>
        <v>0</v>
      </c>
      <c r="E24" s="83"/>
      <c r="F24" s="20" t="n">
        <f aca="false">E24+D24</f>
        <v>0</v>
      </c>
      <c r="G24" s="20" t="n">
        <f aca="false">F24-C24</f>
        <v>0</v>
      </c>
      <c r="H24" s="18" t="n">
        <f aca="false">'11'!E25</f>
        <v>8454</v>
      </c>
      <c r="I24" s="22" t="str">
        <f aca="false">'11'!F25</f>
        <v>Osanottomaksut koulutus</v>
      </c>
      <c r="J24" s="85"/>
      <c r="K24" s="84" t="n">
        <f aca="false">Yhteenveto!G25</f>
        <v>0</v>
      </c>
      <c r="L24" s="85"/>
      <c r="M24" s="84" t="n">
        <f aca="false">L24+K24</f>
        <v>0</v>
      </c>
      <c r="N24" s="20" t="n">
        <f aca="false">M24-J24</f>
        <v>0</v>
      </c>
    </row>
    <row r="25" customFormat="false" ht="13.8" hidden="false" customHeight="false" outlineLevel="0" collapsed="false">
      <c r="A25" s="18" t="n">
        <f aca="false">'11'!A25</f>
        <v>8599</v>
      </c>
      <c r="B25" s="19" t="str">
        <f aca="false">'11'!B25</f>
        <v>Sisäiset siirrot  (+)</v>
      </c>
      <c r="C25" s="83"/>
      <c r="D25" s="84" t="n">
        <f aca="false">Yhteenveto!C25</f>
        <v>0</v>
      </c>
      <c r="E25" s="83"/>
      <c r="F25" s="20" t="n">
        <f aca="false">E25+D25</f>
        <v>0</v>
      </c>
      <c r="G25" s="20" t="n">
        <f aca="false">F25-C25</f>
        <v>0</v>
      </c>
      <c r="H25" s="18" t="n">
        <f aca="false">'11'!E26</f>
        <v>8453</v>
      </c>
      <c r="I25" s="22" t="str">
        <f aca="false">'11'!F26</f>
        <v>Osanottomaksut turnaukset/leirit</v>
      </c>
      <c r="J25" s="85"/>
      <c r="K25" s="84" t="n">
        <f aca="false">Yhteenveto!G26</f>
        <v>0</v>
      </c>
      <c r="L25" s="85"/>
      <c r="M25" s="84" t="n">
        <f aca="false">L25+K25</f>
        <v>0</v>
      </c>
      <c r="N25" s="20" t="n">
        <f aca="false">M25-J25</f>
        <v>0</v>
      </c>
    </row>
    <row r="26" customFormat="false" ht="13.8" hidden="false" customHeight="false" outlineLevel="0" collapsed="false">
      <c r="A26" s="18" t="n">
        <f aca="false">'11'!A26</f>
        <v>1800</v>
      </c>
      <c r="B26" s="19" t="str">
        <f aca="false">'11'!B26</f>
        <v>Siirtosaamiset</v>
      </c>
      <c r="C26" s="83"/>
      <c r="D26" s="84" t="n">
        <f aca="false">Yhteenveto!C26</f>
        <v>0</v>
      </c>
      <c r="E26" s="83"/>
      <c r="F26" s="20" t="n">
        <f aca="false">E26+D26</f>
        <v>0</v>
      </c>
      <c r="G26" s="20" t="n">
        <f aca="false">F26-C26</f>
        <v>0</v>
      </c>
      <c r="H26" s="18" t="n">
        <f aca="false">'11'!E27</f>
        <v>8464</v>
      </c>
      <c r="I26" s="22" t="str">
        <f aca="false">'11'!F27</f>
        <v>Muut osallistumismaksut</v>
      </c>
      <c r="J26" s="85"/>
      <c r="K26" s="84" t="n">
        <f aca="false">Yhteenveto!G27</f>
        <v>0</v>
      </c>
      <c r="L26" s="85"/>
      <c r="M26" s="84" t="n">
        <f aca="false">L26+K26</f>
        <v>0</v>
      </c>
      <c r="N26" s="20" t="n">
        <f aca="false">M26-J26</f>
        <v>0</v>
      </c>
    </row>
    <row r="27" customFormat="false" ht="13.8" hidden="false" customHeight="false" outlineLevel="0" collapsed="false">
      <c r="A27" s="25"/>
      <c r="B27" s="26" t="s">
        <v>16</v>
      </c>
      <c r="C27" s="87" t="n">
        <f aca="false">SUM(C7:C26)</f>
        <v>0</v>
      </c>
      <c r="D27" s="87" t="n">
        <f aca="false">SUM(D7:D26)</f>
        <v>0</v>
      </c>
      <c r="E27" s="87" t="n">
        <f aca="false">SUM(E7:E26)</f>
        <v>0</v>
      </c>
      <c r="F27" s="32" t="n">
        <f aca="false">E27+D27</f>
        <v>0</v>
      </c>
      <c r="G27" s="32" t="n">
        <f aca="false">F27-C27</f>
        <v>0</v>
      </c>
      <c r="H27" s="18" t="n">
        <f aca="false">'11'!E28</f>
        <v>8470</v>
      </c>
      <c r="I27" s="22" t="str">
        <f aca="false">'11'!F28</f>
        <v>Varusteet ja välineet</v>
      </c>
      <c r="J27" s="85"/>
      <c r="K27" s="84" t="n">
        <f aca="false">Yhteenveto!G28</f>
        <v>0</v>
      </c>
      <c r="L27" s="85"/>
      <c r="M27" s="84" t="n">
        <f aca="false">L27+K27</f>
        <v>0</v>
      </c>
      <c r="N27" s="20" t="n">
        <f aca="false">M27-J27</f>
        <v>0</v>
      </c>
    </row>
    <row r="28" customFormat="false" ht="13.8" hidden="false" customHeight="false" outlineLevel="0" collapsed="false">
      <c r="B28" s="28"/>
      <c r="C28" s="29"/>
      <c r="D28" s="29"/>
      <c r="E28" s="29"/>
      <c r="F28" s="29"/>
      <c r="G28" s="29"/>
      <c r="H28" s="18" t="n">
        <f aca="false">'11'!E29</f>
        <v>8500</v>
      </c>
      <c r="I28" s="22" t="str">
        <f aca="false">'11'!F29</f>
        <v>Kokous- ja neuvottelukulut</v>
      </c>
      <c r="J28" s="85"/>
      <c r="K28" s="84" t="n">
        <f aca="false">Yhteenveto!G29</f>
        <v>0</v>
      </c>
      <c r="L28" s="85"/>
      <c r="M28" s="84" t="n">
        <f aca="false">L28+K28</f>
        <v>0</v>
      </c>
      <c r="N28" s="20" t="n">
        <f aca="false">M28-J28</f>
        <v>0</v>
      </c>
    </row>
    <row r="29" customFormat="false" ht="13.8" hidden="false" customHeight="false" outlineLevel="0" collapsed="false">
      <c r="C29" s="3"/>
      <c r="D29" s="3"/>
      <c r="E29" s="3"/>
      <c r="F29" s="3"/>
      <c r="G29" s="3"/>
      <c r="H29" s="18" t="n">
        <f aca="false">'11'!E30</f>
        <v>8501</v>
      </c>
      <c r="I29" s="22" t="str">
        <f aca="false">'11'!F30</f>
        <v>Postikulut</v>
      </c>
      <c r="J29" s="85"/>
      <c r="K29" s="84" t="n">
        <f aca="false">Yhteenveto!G30</f>
        <v>0</v>
      </c>
      <c r="L29" s="85"/>
      <c r="M29" s="84" t="n">
        <f aca="false">L29+K29</f>
        <v>0</v>
      </c>
      <c r="N29" s="20" t="n">
        <f aca="false">M29-J29</f>
        <v>0</v>
      </c>
    </row>
    <row r="30" customFormat="false" ht="13.8" hidden="false" customHeight="false" outlineLevel="0" collapsed="false">
      <c r="B30" s="88"/>
      <c r="C30" s="20"/>
      <c r="D30" s="20"/>
      <c r="E30" s="20"/>
      <c r="F30" s="20"/>
      <c r="G30" s="20"/>
      <c r="H30" s="18" t="n">
        <f aca="false">'11'!E31</f>
        <v>8505</v>
      </c>
      <c r="I30" s="22" t="str">
        <f aca="false">'11'!F31</f>
        <v>Kopionti/toimistotarvikkeet</v>
      </c>
      <c r="J30" s="85"/>
      <c r="K30" s="84" t="n">
        <f aca="false">Yhteenveto!G31</f>
        <v>0</v>
      </c>
      <c r="L30" s="85"/>
      <c r="M30" s="84" t="n">
        <f aca="false">L30+K30</f>
        <v>0</v>
      </c>
      <c r="N30" s="20" t="n">
        <f aca="false">M30-J30</f>
        <v>0</v>
      </c>
    </row>
    <row r="31" customFormat="false" ht="13.8" hidden="false" customHeight="false" outlineLevel="0" collapsed="false">
      <c r="B31" s="88"/>
      <c r="C31" s="20"/>
      <c r="D31" s="20"/>
      <c r="E31" s="20"/>
      <c r="F31" s="20"/>
      <c r="G31" s="20"/>
      <c r="H31" s="18" t="n">
        <f aca="false">'11'!E32</f>
        <v>8512</v>
      </c>
      <c r="I31" s="22" t="str">
        <f aca="false">'11'!F32</f>
        <v>Palkinnot</v>
      </c>
      <c r="J31" s="85"/>
      <c r="K31" s="84" t="n">
        <f aca="false">Yhteenveto!G32</f>
        <v>0</v>
      </c>
      <c r="L31" s="85"/>
      <c r="M31" s="84" t="n">
        <f aca="false">L31+K31</f>
        <v>0</v>
      </c>
      <c r="N31" s="20" t="n">
        <f aca="false">M31-J31</f>
        <v>0</v>
      </c>
    </row>
    <row r="32" customFormat="false" ht="13.8" hidden="false" customHeight="false" outlineLevel="0" collapsed="false">
      <c r="B32" s="89"/>
      <c r="C32" s="90"/>
      <c r="D32" s="90"/>
      <c r="E32" s="90"/>
      <c r="F32" s="90"/>
      <c r="G32" s="90"/>
      <c r="H32" s="18" t="n">
        <f aca="false">'11'!E33</f>
        <v>8528</v>
      </c>
      <c r="I32" s="22" t="str">
        <f aca="false">'11'!F33</f>
        <v>Omien turnausten kulut</v>
      </c>
      <c r="J32" s="85"/>
      <c r="K32" s="84" t="n">
        <f aca="false">Yhteenveto!G33</f>
        <v>0</v>
      </c>
      <c r="L32" s="85"/>
      <c r="M32" s="84" t="n">
        <f aca="false">L32+K32</f>
        <v>0</v>
      </c>
      <c r="N32" s="20" t="n">
        <f aca="false">M32-J32</f>
        <v>0</v>
      </c>
    </row>
    <row r="33" customFormat="false" ht="13.8" hidden="false" customHeight="false" outlineLevel="0" collapsed="false">
      <c r="C33" s="3"/>
      <c r="D33" s="3"/>
      <c r="E33" s="3"/>
      <c r="F33" s="3"/>
      <c r="G33" s="3"/>
      <c r="H33" s="18" t="n">
        <f aca="false">'11'!E34</f>
        <v>8515</v>
      </c>
      <c r="I33" s="22" t="str">
        <f aca="false">'11'!F34</f>
        <v>Pankinkulut</v>
      </c>
      <c r="J33" s="85"/>
      <c r="K33" s="84" t="n">
        <f aca="false">Yhteenveto!G34</f>
        <v>0</v>
      </c>
      <c r="L33" s="85"/>
      <c r="M33" s="84" t="n">
        <f aca="false">L33+K33</f>
        <v>0</v>
      </c>
      <c r="N33" s="20" t="n">
        <f aca="false">M33-J33</f>
        <v>0</v>
      </c>
    </row>
    <row r="34" customFormat="false" ht="13.8" hidden="false" customHeight="false" outlineLevel="0" collapsed="false">
      <c r="B34" s="31"/>
      <c r="C34" s="32"/>
      <c r="D34" s="32"/>
      <c r="E34" s="32"/>
      <c r="F34" s="32"/>
      <c r="G34" s="32"/>
      <c r="H34" s="18" t="n">
        <f aca="false">'11'!E35</f>
        <v>8522</v>
      </c>
      <c r="I34" s="22" t="str">
        <f aca="false">'11'!F35</f>
        <v>Siirtomaksut/lisenssit yms.</v>
      </c>
      <c r="J34" s="85"/>
      <c r="K34" s="84" t="n">
        <f aca="false">Yhteenveto!G35</f>
        <v>0</v>
      </c>
      <c r="L34" s="85"/>
      <c r="M34" s="84" t="n">
        <f aca="false">L34+K34</f>
        <v>0</v>
      </c>
      <c r="N34" s="20" t="n">
        <f aca="false">M34-J34</f>
        <v>0</v>
      </c>
    </row>
    <row r="35" customFormat="false" ht="13.8" hidden="false" customHeight="false" outlineLevel="0" collapsed="false">
      <c r="B35" s="31" t="s">
        <v>20</v>
      </c>
      <c r="C35" s="91" t="n">
        <f aca="false">C27</f>
        <v>0</v>
      </c>
      <c r="D35" s="91" t="n">
        <f aca="false">D27</f>
        <v>0</v>
      </c>
      <c r="E35" s="91" t="n">
        <f aca="false">E27</f>
        <v>0</v>
      </c>
      <c r="F35" s="91" t="n">
        <f aca="false">F27</f>
        <v>0</v>
      </c>
      <c r="G35" s="91" t="n">
        <f aca="false">G27</f>
        <v>0</v>
      </c>
      <c r="H35" s="18" t="n">
        <f aca="false">'11'!E36</f>
        <v>8518</v>
      </c>
      <c r="I35" s="22" t="str">
        <f aca="false">'11'!F36</f>
        <v>Ensiapu-, terveydenhoito</v>
      </c>
      <c r="J35" s="85"/>
      <c r="K35" s="84" t="n">
        <f aca="false">Yhteenveto!G36</f>
        <v>0</v>
      </c>
      <c r="L35" s="85"/>
      <c r="M35" s="84" t="n">
        <f aca="false">L35+K35</f>
        <v>0</v>
      </c>
      <c r="N35" s="20" t="n">
        <f aca="false">M35-J35</f>
        <v>0</v>
      </c>
    </row>
    <row r="36" customFormat="false" ht="13.8" hidden="false" customHeight="false" outlineLevel="0" collapsed="false">
      <c r="B36" s="31" t="s">
        <v>21</v>
      </c>
      <c r="C36" s="92" t="n">
        <f aca="false">J45</f>
        <v>0</v>
      </c>
      <c r="D36" s="92" t="n">
        <f aca="false">K45</f>
        <v>0</v>
      </c>
      <c r="E36" s="92" t="n">
        <f aca="false">L45</f>
        <v>0</v>
      </c>
      <c r="F36" s="92" t="n">
        <f aca="false">M45</f>
        <v>0</v>
      </c>
      <c r="G36" s="92" t="n">
        <f aca="false">N45</f>
        <v>0</v>
      </c>
      <c r="H36" s="18" t="n">
        <f aca="false">'11'!E37</f>
        <v>8513</v>
      </c>
      <c r="I36" s="22" t="str">
        <f aca="false">'11'!F37</f>
        <v>Huomionosoitukset</v>
      </c>
      <c r="J36" s="85"/>
      <c r="K36" s="84" t="n">
        <f aca="false">Yhteenveto!G37</f>
        <v>0</v>
      </c>
      <c r="L36" s="85"/>
      <c r="M36" s="84" t="n">
        <f aca="false">L36+K36</f>
        <v>0</v>
      </c>
      <c r="N36" s="20" t="n">
        <f aca="false">M36-J36</f>
        <v>0</v>
      </c>
    </row>
    <row r="37" customFormat="false" ht="13.8" hidden="false" customHeight="false" outlineLevel="0" collapsed="false">
      <c r="B37" s="31" t="s">
        <v>140</v>
      </c>
      <c r="C37" s="93" t="n">
        <f aca="false">C35-C36</f>
        <v>0</v>
      </c>
      <c r="D37" s="93" t="n">
        <f aca="false">D35-D36</f>
        <v>0</v>
      </c>
      <c r="E37" s="93" t="n">
        <f aca="false">E35-E36</f>
        <v>0</v>
      </c>
      <c r="F37" s="93" t="n">
        <f aca="false">F35-F36</f>
        <v>0</v>
      </c>
      <c r="G37" s="93" t="n">
        <f aca="false">G35-G36</f>
        <v>0</v>
      </c>
      <c r="H37" s="18" t="n">
        <f aca="false">'11'!E38</f>
        <v>8520</v>
      </c>
      <c r="I37" s="22" t="str">
        <f aca="false">'11'!F38</f>
        <v>Virkistys- ja päättäjäiskulut</v>
      </c>
      <c r="J37" s="85"/>
      <c r="K37" s="84" t="n">
        <f aca="false">Yhteenveto!G38</f>
        <v>0</v>
      </c>
      <c r="L37" s="85"/>
      <c r="M37" s="84" t="n">
        <f aca="false">L37+K37</f>
        <v>0</v>
      </c>
      <c r="N37" s="20" t="n">
        <f aca="false">M37-J37</f>
        <v>0</v>
      </c>
    </row>
    <row r="38" customFormat="false" ht="13.8" hidden="false" customHeight="false" outlineLevel="0" collapsed="false">
      <c r="B38" s="36"/>
      <c r="H38" s="18" t="n">
        <f aca="false">'11'!E39</f>
        <v>8599</v>
      </c>
      <c r="I38" s="22" t="str">
        <f aca="false">'11'!F39</f>
        <v>Sisäiset siirrot  (-)</v>
      </c>
      <c r="J38" s="85"/>
      <c r="K38" s="84" t="n">
        <f aca="false">Yhteenveto!G39</f>
        <v>0</v>
      </c>
      <c r="L38" s="85"/>
      <c r="M38" s="84" t="n">
        <f aca="false">L38+K38</f>
        <v>0</v>
      </c>
      <c r="N38" s="20" t="n">
        <f aca="false">M38-J38</f>
        <v>0</v>
      </c>
    </row>
    <row r="39" customFormat="false" ht="13.8" hidden="false" customHeight="false" outlineLevel="0" collapsed="false">
      <c r="B39" s="37" t="s">
        <v>23</v>
      </c>
      <c r="H39" s="18" t="n">
        <f aca="false">'11'!E40</f>
        <v>9067</v>
      </c>
      <c r="I39" s="22" t="str">
        <f aca="false">'11'!F40</f>
        <v>Puffettikulut</v>
      </c>
      <c r="J39" s="85"/>
      <c r="K39" s="84" t="n">
        <f aca="false">Yhteenveto!G40</f>
        <v>0</v>
      </c>
      <c r="L39" s="85"/>
      <c r="M39" s="84" t="n">
        <f aca="false">L39+K39</f>
        <v>0</v>
      </c>
      <c r="N39" s="20" t="n">
        <f aca="false">M39-J39</f>
        <v>0</v>
      </c>
    </row>
    <row r="40" customFormat="false" ht="13.8" hidden="false" customHeight="false" outlineLevel="0" collapsed="false">
      <c r="B40" s="37"/>
      <c r="H40" s="18" t="n">
        <f aca="false">'11'!E41</f>
        <v>9063</v>
      </c>
      <c r="I40" s="22" t="str">
        <f aca="false">'11'!F41</f>
        <v>Arpajaiskulut</v>
      </c>
      <c r="J40" s="85"/>
      <c r="K40" s="84" t="n">
        <f aca="false">Yhteenveto!G41</f>
        <v>0</v>
      </c>
      <c r="L40" s="85"/>
      <c r="M40" s="84" t="n">
        <f aca="false">L40+K40</f>
        <v>0</v>
      </c>
      <c r="N40" s="20" t="n">
        <f aca="false">M40-J40</f>
        <v>0</v>
      </c>
    </row>
    <row r="41" customFormat="false" ht="13.8" hidden="false" customHeight="false" outlineLevel="0" collapsed="false">
      <c r="B41" s="38"/>
      <c r="H41" s="18" t="n">
        <f aca="false">'11'!E42</f>
        <v>9065</v>
      </c>
      <c r="I41" s="22" t="str">
        <f aca="false">'11'!F42</f>
        <v>Talkootoiminnan kulut</v>
      </c>
      <c r="J41" s="85"/>
      <c r="K41" s="84" t="n">
        <f aca="false">Yhteenveto!G42</f>
        <v>0</v>
      </c>
      <c r="L41" s="85"/>
      <c r="M41" s="84" t="n">
        <f aca="false">L41+K41</f>
        <v>0</v>
      </c>
      <c r="N41" s="20" t="n">
        <f aca="false">M41-J41</f>
        <v>0</v>
      </c>
    </row>
    <row r="42" customFormat="false" ht="13.8" hidden="false" customHeight="false" outlineLevel="0" collapsed="false">
      <c r="B42" s="38"/>
      <c r="H42" s="18" t="n">
        <f aca="false">'11'!E43</f>
        <v>9056</v>
      </c>
      <c r="I42" s="22" t="str">
        <f aca="false">'11'!F43</f>
        <v>Ostot 0%</v>
      </c>
      <c r="J42" s="85"/>
      <c r="K42" s="84" t="n">
        <f aca="false">Yhteenveto!G43</f>
        <v>0</v>
      </c>
      <c r="L42" s="85"/>
      <c r="M42" s="84" t="n">
        <f aca="false">L42+K42</f>
        <v>0</v>
      </c>
      <c r="N42" s="20" t="n">
        <f aca="false">M42-J42</f>
        <v>0</v>
      </c>
    </row>
    <row r="43" customFormat="false" ht="13.8" hidden="false" customHeight="false" outlineLevel="0" collapsed="false">
      <c r="B43" s="94" t="str">
        <f aca="false">Perustiedot!$C$5</f>
        <v>Maya Meikäläinen  RAHON NIMI</v>
      </c>
      <c r="H43" s="18" t="n">
        <f aca="false">'11'!E44</f>
        <v>2951</v>
      </c>
      <c r="I43" s="22" t="str">
        <f aca="false">'11'!F44</f>
        <v>Siirtovelat</v>
      </c>
      <c r="J43" s="85"/>
      <c r="K43" s="84" t="n">
        <f aca="false">Yhteenveto!G44</f>
        <v>0</v>
      </c>
      <c r="L43" s="85"/>
      <c r="M43" s="84" t="n">
        <f aca="false">L43+K43</f>
        <v>0</v>
      </c>
      <c r="N43" s="20" t="n">
        <f aca="false">M43-J43</f>
        <v>0</v>
      </c>
    </row>
    <row r="44" customFormat="false" ht="13.8" hidden="false" customHeight="false" outlineLevel="0" collapsed="false">
      <c r="B44" s="2" t="n">
        <f aca="false">Perustiedot!$C$6</f>
        <v>456789012</v>
      </c>
      <c r="H44" s="18"/>
      <c r="I44" s="22"/>
      <c r="J44" s="85"/>
      <c r="K44" s="84"/>
      <c r="L44" s="85"/>
      <c r="M44" s="84"/>
      <c r="N44" s="20"/>
    </row>
    <row r="45" customFormat="false" ht="13.8" hidden="false" customHeight="false" outlineLevel="0" collapsed="false">
      <c r="B45" s="94" t="str">
        <f aca="false">Perustiedot!$C$7</f>
        <v>00.raho@onssi.fi</v>
      </c>
      <c r="H45" s="25"/>
      <c r="I45" s="26" t="s">
        <v>16</v>
      </c>
      <c r="J45" s="27" t="n">
        <f aca="false">SUM(J7:J43)</f>
        <v>0</v>
      </c>
      <c r="K45" s="87" t="n">
        <f aca="false">SUM(K7:K43)</f>
        <v>0</v>
      </c>
      <c r="L45" s="27" t="n">
        <f aca="false">SUM(L7:L43)</f>
        <v>0</v>
      </c>
      <c r="M45" s="92" t="n">
        <f aca="false">L45+K45</f>
        <v>0</v>
      </c>
      <c r="N45" s="32" t="n">
        <f aca="false">M45-J45</f>
        <v>0</v>
      </c>
    </row>
  </sheetData>
  <sheetProtection sheet="true" objects="true" scenarios="true" selectLockedCells="true"/>
  <mergeCells count="3">
    <mergeCell ref="A6:B6"/>
    <mergeCell ref="H6:I6"/>
    <mergeCell ref="B41:B42"/>
  </mergeCells>
  <hyperlinks>
    <hyperlink ref="J1" location="Perustiedot!A1" display="[ HOME ]"/>
  </hyperlink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Q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6953125" defaultRowHeight="15" zeroHeight="false" outlineLevelRow="0" outlineLevelCol="0"/>
  <cols>
    <col collapsed="false" customWidth="true" hidden="false" outlineLevel="0" max="1" min="1" style="95" width="10.71"/>
    <col collapsed="false" customWidth="true" hidden="false" outlineLevel="0" max="2" min="2" style="96" width="24.41"/>
    <col collapsed="false" customWidth="true" hidden="false" outlineLevel="0" max="3" min="3" style="97" width="7"/>
    <col collapsed="false" customWidth="true" hidden="false" outlineLevel="0" max="6" min="4" style="97" width="6.7"/>
    <col collapsed="false" customWidth="true" hidden="false" outlineLevel="0" max="14" min="7" style="98" width="6.7"/>
    <col collapsed="false" customWidth="true" hidden="false" outlineLevel="0" max="15" min="15" style="98" width="7.68"/>
    <col collapsed="false" customWidth="true" hidden="false" outlineLevel="0" max="16" min="16" style="99" width="10.43"/>
    <col collapsed="false" customWidth="true" hidden="false" outlineLevel="0" max="17" min="17" style="95" width="8.43"/>
  </cols>
  <sheetData>
    <row r="1" customFormat="false" ht="15" hidden="false" customHeight="false" outlineLevel="0" collapsed="false">
      <c r="A1" s="50" t="s">
        <v>128</v>
      </c>
    </row>
    <row r="2" customFormat="false" ht="15" hidden="false" customHeight="false" outlineLevel="0" collapsed="false">
      <c r="A2" s="100" t="n">
        <v>0</v>
      </c>
      <c r="B2" s="101" t="s">
        <v>141</v>
      </c>
      <c r="C2" s="102"/>
      <c r="D2" s="102"/>
      <c r="E2" s="103" t="s">
        <v>142</v>
      </c>
      <c r="F2" s="103"/>
      <c r="G2" s="103"/>
      <c r="H2" s="103"/>
      <c r="I2" s="103"/>
      <c r="J2" s="104"/>
      <c r="K2" s="104"/>
      <c r="L2" s="104"/>
      <c r="M2" s="105"/>
      <c r="N2" s="105"/>
      <c r="O2" s="106"/>
      <c r="P2" s="107"/>
      <c r="Q2" s="107"/>
    </row>
    <row r="3" customFormat="false" ht="15" hidden="false" customHeight="false" outlineLevel="0" collapsed="false">
      <c r="A3" s="101"/>
      <c r="B3" s="101"/>
      <c r="C3" s="104"/>
      <c r="D3" s="104"/>
      <c r="E3" s="104"/>
      <c r="F3" s="104"/>
      <c r="G3" s="105"/>
      <c r="H3" s="108"/>
      <c r="I3" s="105"/>
      <c r="J3" s="105"/>
      <c r="K3" s="105"/>
      <c r="L3" s="105"/>
      <c r="M3" s="105"/>
      <c r="N3" s="105"/>
      <c r="O3" s="106"/>
      <c r="P3" s="109"/>
      <c r="Q3" s="107"/>
    </row>
    <row r="4" customFormat="false" ht="15" hidden="false" customHeight="false" outlineLevel="0" collapsed="false">
      <c r="A4" s="110" t="s">
        <v>143</v>
      </c>
      <c r="B4" s="111" t="s">
        <v>144</v>
      </c>
      <c r="C4" s="112" t="s">
        <v>145</v>
      </c>
      <c r="D4" s="112" t="s">
        <v>146</v>
      </c>
      <c r="E4" s="112" t="s">
        <v>147</v>
      </c>
      <c r="F4" s="112" t="s">
        <v>148</v>
      </c>
      <c r="G4" s="112" t="s">
        <v>149</v>
      </c>
      <c r="H4" s="112" t="s">
        <v>150</v>
      </c>
      <c r="I4" s="112" t="s">
        <v>151</v>
      </c>
      <c r="J4" s="112" t="s">
        <v>152</v>
      </c>
      <c r="K4" s="112" t="s">
        <v>153</v>
      </c>
      <c r="L4" s="112" t="s">
        <v>154</v>
      </c>
      <c r="M4" s="112" t="s">
        <v>155</v>
      </c>
      <c r="N4" s="112" t="s">
        <v>156</v>
      </c>
      <c r="O4" s="112" t="s">
        <v>157</v>
      </c>
      <c r="P4" s="111" t="s">
        <v>158</v>
      </c>
      <c r="Q4" s="111" t="s">
        <v>159</v>
      </c>
    </row>
    <row r="5" customFormat="false" ht="15" hidden="false" customHeight="false" outlineLevel="0" collapsed="false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  <c r="O5" s="117" t="n">
        <f aca="false">SUM(C5:N5)</f>
        <v>0</v>
      </c>
      <c r="P5" s="118" t="n">
        <v>0</v>
      </c>
      <c r="Q5" s="119" t="n">
        <f aca="false">O5-P5</f>
        <v>0</v>
      </c>
    </row>
    <row r="6" customFormat="false" ht="15" hidden="false" customHeight="false" outlineLevel="0" collapsed="false">
      <c r="A6" s="113"/>
      <c r="B6" s="114"/>
      <c r="C6" s="115"/>
      <c r="D6" s="120"/>
      <c r="E6" s="120"/>
      <c r="F6" s="120"/>
      <c r="G6" s="118"/>
      <c r="H6" s="118"/>
      <c r="I6" s="118"/>
      <c r="J6" s="118"/>
      <c r="K6" s="118"/>
      <c r="L6" s="118"/>
      <c r="M6" s="118"/>
      <c r="N6" s="121"/>
      <c r="O6" s="122" t="n">
        <f aca="false">SUM(C6:N6)</f>
        <v>0</v>
      </c>
      <c r="P6" s="118"/>
      <c r="Q6" s="123" t="n">
        <f aca="false">O6-P6</f>
        <v>0</v>
      </c>
    </row>
    <row r="7" customFormat="false" ht="15" hidden="false" customHeight="false" outlineLevel="0" collapsed="false">
      <c r="A7" s="113"/>
      <c r="B7" s="114"/>
      <c r="C7" s="115"/>
      <c r="D7" s="120"/>
      <c r="E7" s="120"/>
      <c r="F7" s="120"/>
      <c r="G7" s="118"/>
      <c r="H7" s="118"/>
      <c r="I7" s="118"/>
      <c r="J7" s="118"/>
      <c r="K7" s="118"/>
      <c r="L7" s="118"/>
      <c r="M7" s="118"/>
      <c r="N7" s="121"/>
      <c r="O7" s="122" t="n">
        <f aca="false">SUM(C7:N7)</f>
        <v>0</v>
      </c>
      <c r="P7" s="118"/>
      <c r="Q7" s="123" t="n">
        <f aca="false">O7-P7</f>
        <v>0</v>
      </c>
    </row>
    <row r="8" customFormat="false" ht="15" hidden="false" customHeight="false" outlineLevel="0" collapsed="false">
      <c r="A8" s="113"/>
      <c r="B8" s="114"/>
      <c r="C8" s="115"/>
      <c r="D8" s="120"/>
      <c r="E8" s="120"/>
      <c r="F8" s="120"/>
      <c r="G8" s="118"/>
      <c r="H8" s="118"/>
      <c r="I8" s="118"/>
      <c r="J8" s="118"/>
      <c r="K8" s="118"/>
      <c r="L8" s="118"/>
      <c r="M8" s="118"/>
      <c r="N8" s="121"/>
      <c r="O8" s="122" t="n">
        <f aca="false">SUM(C8:N8)</f>
        <v>0</v>
      </c>
      <c r="P8" s="118"/>
      <c r="Q8" s="123" t="n">
        <f aca="false">O8-P8</f>
        <v>0</v>
      </c>
    </row>
    <row r="9" customFormat="false" ht="15" hidden="false" customHeight="false" outlineLevel="0" collapsed="false">
      <c r="A9" s="113"/>
      <c r="B9" s="114"/>
      <c r="C9" s="115"/>
      <c r="D9" s="120"/>
      <c r="E9" s="120"/>
      <c r="F9" s="120"/>
      <c r="G9" s="118"/>
      <c r="H9" s="118"/>
      <c r="I9" s="118"/>
      <c r="J9" s="118"/>
      <c r="K9" s="118"/>
      <c r="L9" s="118"/>
      <c r="M9" s="118"/>
      <c r="N9" s="121"/>
      <c r="O9" s="122" t="n">
        <f aca="false">SUM(C9:N9)</f>
        <v>0</v>
      </c>
      <c r="P9" s="118"/>
      <c r="Q9" s="123" t="n">
        <f aca="false">O9-P9</f>
        <v>0</v>
      </c>
    </row>
    <row r="10" customFormat="false" ht="15" hidden="false" customHeight="false" outlineLevel="0" collapsed="false">
      <c r="A10" s="113"/>
      <c r="B10" s="114"/>
      <c r="C10" s="115"/>
      <c r="D10" s="120"/>
      <c r="E10" s="120"/>
      <c r="F10" s="120"/>
      <c r="G10" s="118"/>
      <c r="H10" s="118"/>
      <c r="I10" s="118"/>
      <c r="J10" s="118"/>
      <c r="K10" s="118"/>
      <c r="L10" s="118"/>
      <c r="M10" s="118"/>
      <c r="N10" s="121"/>
      <c r="O10" s="122" t="n">
        <f aca="false">SUM(C10:N10)</f>
        <v>0</v>
      </c>
      <c r="P10" s="118"/>
      <c r="Q10" s="123" t="n">
        <f aca="false">O10-P10</f>
        <v>0</v>
      </c>
    </row>
    <row r="11" customFormat="false" ht="15" hidden="false" customHeight="false" outlineLevel="0" collapsed="false">
      <c r="A11" s="113"/>
      <c r="B11" s="124"/>
      <c r="C11" s="115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2" t="n">
        <f aca="false">SUM(C11:N11)</f>
        <v>0</v>
      </c>
      <c r="P11" s="118"/>
      <c r="Q11" s="123" t="n">
        <f aca="false">O11-P11</f>
        <v>0</v>
      </c>
    </row>
    <row r="12" customFormat="false" ht="15" hidden="false" customHeight="false" outlineLevel="0" collapsed="false">
      <c r="A12" s="113"/>
      <c r="B12" s="114"/>
      <c r="C12" s="115"/>
      <c r="D12" s="120"/>
      <c r="E12" s="120"/>
      <c r="F12" s="120"/>
      <c r="G12" s="118"/>
      <c r="H12" s="118"/>
      <c r="I12" s="118"/>
      <c r="J12" s="118"/>
      <c r="K12" s="118"/>
      <c r="L12" s="118"/>
      <c r="M12" s="118"/>
      <c r="N12" s="121"/>
      <c r="O12" s="122" t="n">
        <f aca="false">SUM(C12:N12)</f>
        <v>0</v>
      </c>
      <c r="P12" s="118"/>
      <c r="Q12" s="123" t="n">
        <f aca="false">O12-P12</f>
        <v>0</v>
      </c>
    </row>
    <row r="13" customFormat="false" ht="15" hidden="false" customHeight="false" outlineLevel="0" collapsed="false">
      <c r="A13" s="113"/>
      <c r="B13" s="114"/>
      <c r="C13" s="115"/>
      <c r="D13" s="120"/>
      <c r="E13" s="120"/>
      <c r="F13" s="120"/>
      <c r="G13" s="118"/>
      <c r="H13" s="118"/>
      <c r="I13" s="118"/>
      <c r="J13" s="118"/>
      <c r="K13" s="118"/>
      <c r="L13" s="118"/>
      <c r="M13" s="118"/>
      <c r="N13" s="121"/>
      <c r="O13" s="122" t="n">
        <f aca="false">SUM(C13:N13)</f>
        <v>0</v>
      </c>
      <c r="P13" s="118"/>
      <c r="Q13" s="123" t="n">
        <f aca="false">O13-P13</f>
        <v>0</v>
      </c>
    </row>
    <row r="14" customFormat="false" ht="15" hidden="false" customHeight="false" outlineLevel="0" collapsed="false">
      <c r="A14" s="113"/>
      <c r="B14" s="114"/>
      <c r="C14" s="115"/>
      <c r="D14" s="120"/>
      <c r="E14" s="120"/>
      <c r="F14" s="120"/>
      <c r="G14" s="118"/>
      <c r="H14" s="118"/>
      <c r="I14" s="118"/>
      <c r="J14" s="118"/>
      <c r="K14" s="118"/>
      <c r="L14" s="118"/>
      <c r="M14" s="118"/>
      <c r="N14" s="118"/>
      <c r="O14" s="122" t="n">
        <f aca="false">SUM(C14:N14)</f>
        <v>0</v>
      </c>
      <c r="P14" s="118"/>
      <c r="Q14" s="123" t="n">
        <f aca="false">O14-P14</f>
        <v>0</v>
      </c>
    </row>
    <row r="15" customFormat="false" ht="15" hidden="false" customHeight="false" outlineLevel="0" collapsed="false">
      <c r="A15" s="113"/>
      <c r="B15" s="114"/>
      <c r="C15" s="115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5"/>
      <c r="O15" s="122" t="n">
        <f aca="false">SUM(C15:N15)</f>
        <v>0</v>
      </c>
      <c r="P15" s="118"/>
      <c r="Q15" s="123" t="n">
        <f aca="false">O15-P15</f>
        <v>0</v>
      </c>
    </row>
    <row r="16" customFormat="false" ht="15" hidden="false" customHeight="false" outlineLevel="0" collapsed="false">
      <c r="A16" s="113"/>
      <c r="B16" s="114"/>
      <c r="C16" s="115"/>
      <c r="D16" s="120"/>
      <c r="E16" s="120"/>
      <c r="F16" s="120"/>
      <c r="G16" s="118"/>
      <c r="H16" s="118"/>
      <c r="I16" s="118"/>
      <c r="J16" s="118"/>
      <c r="K16" s="118"/>
      <c r="L16" s="118"/>
      <c r="M16" s="118"/>
      <c r="N16" s="121"/>
      <c r="O16" s="122" t="n">
        <f aca="false">SUM(C16:N16)</f>
        <v>0</v>
      </c>
      <c r="P16" s="118"/>
      <c r="Q16" s="123" t="n">
        <f aca="false">O16-P16</f>
        <v>0</v>
      </c>
    </row>
    <row r="17" customFormat="false" ht="15" hidden="false" customHeight="false" outlineLevel="0" collapsed="false">
      <c r="A17" s="113"/>
      <c r="B17" s="124"/>
      <c r="C17" s="115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2" t="n">
        <f aca="false">SUM(C17:N17)</f>
        <v>0</v>
      </c>
      <c r="P17" s="118"/>
      <c r="Q17" s="123" t="n">
        <f aca="false">O17-P17</f>
        <v>0</v>
      </c>
    </row>
    <row r="18" customFormat="false" ht="15" hidden="false" customHeight="false" outlineLevel="0" collapsed="false">
      <c r="A18" s="113"/>
      <c r="B18" s="114"/>
      <c r="C18" s="115"/>
      <c r="D18" s="120"/>
      <c r="E18" s="120"/>
      <c r="F18" s="120"/>
      <c r="G18" s="118"/>
      <c r="H18" s="118"/>
      <c r="I18" s="118"/>
      <c r="J18" s="118"/>
      <c r="K18" s="118"/>
      <c r="L18" s="118"/>
      <c r="M18" s="118"/>
      <c r="N18" s="118"/>
      <c r="O18" s="122" t="n">
        <f aca="false">SUM(C18:N18)</f>
        <v>0</v>
      </c>
      <c r="P18" s="118"/>
      <c r="Q18" s="123" t="n">
        <f aca="false">O18-P18</f>
        <v>0</v>
      </c>
    </row>
    <row r="19" customFormat="false" ht="15" hidden="false" customHeight="false" outlineLevel="0" collapsed="false">
      <c r="A19" s="113"/>
      <c r="B19" s="114"/>
      <c r="C19" s="115"/>
      <c r="D19" s="120"/>
      <c r="E19" s="120"/>
      <c r="F19" s="120"/>
      <c r="G19" s="118"/>
      <c r="H19" s="118"/>
      <c r="I19" s="118"/>
      <c r="J19" s="118"/>
      <c r="K19" s="118"/>
      <c r="L19" s="118"/>
      <c r="M19" s="118"/>
      <c r="N19" s="121"/>
      <c r="O19" s="122" t="n">
        <f aca="false">SUM(C19:N19)</f>
        <v>0</v>
      </c>
      <c r="P19" s="118"/>
      <c r="Q19" s="123" t="n">
        <f aca="false">O19-P19</f>
        <v>0</v>
      </c>
    </row>
    <row r="20" customFormat="false" ht="15" hidden="false" customHeight="false" outlineLevel="0" collapsed="false">
      <c r="A20" s="113"/>
      <c r="B20" s="124"/>
      <c r="C20" s="115"/>
      <c r="D20" s="120"/>
      <c r="E20" s="120"/>
      <c r="F20" s="120"/>
      <c r="G20" s="118"/>
      <c r="H20" s="118"/>
      <c r="I20" s="118"/>
      <c r="J20" s="118"/>
      <c r="K20" s="118"/>
      <c r="L20" s="118"/>
      <c r="M20" s="118"/>
      <c r="N20" s="118"/>
      <c r="O20" s="122" t="n">
        <f aca="false">SUM(C20:N20)</f>
        <v>0</v>
      </c>
      <c r="P20" s="118"/>
      <c r="Q20" s="123" t="n">
        <f aca="false">O20-P20</f>
        <v>0</v>
      </c>
    </row>
    <row r="21" customFormat="false" ht="15" hidden="false" customHeight="false" outlineLevel="0" collapsed="false">
      <c r="A21" s="113"/>
      <c r="B21" s="114"/>
      <c r="C21" s="115"/>
      <c r="D21" s="120"/>
      <c r="E21" s="120"/>
      <c r="F21" s="120"/>
      <c r="G21" s="118"/>
      <c r="H21" s="118"/>
      <c r="I21" s="118"/>
      <c r="J21" s="118"/>
      <c r="K21" s="118"/>
      <c r="L21" s="118"/>
      <c r="M21" s="118"/>
      <c r="N21" s="121"/>
      <c r="O21" s="122" t="n">
        <f aca="false">SUM(C21:N21)</f>
        <v>0</v>
      </c>
      <c r="P21" s="118"/>
      <c r="Q21" s="123" t="n">
        <f aca="false">O21-P21</f>
        <v>0</v>
      </c>
    </row>
    <row r="22" customFormat="false" ht="15" hidden="false" customHeight="false" outlineLevel="0" collapsed="false">
      <c r="A22" s="113"/>
      <c r="B22" s="114"/>
      <c r="C22" s="115"/>
      <c r="D22" s="120"/>
      <c r="E22" s="120"/>
      <c r="F22" s="120"/>
      <c r="G22" s="118"/>
      <c r="H22" s="118"/>
      <c r="I22" s="118"/>
      <c r="J22" s="118"/>
      <c r="K22" s="118"/>
      <c r="L22" s="118"/>
      <c r="M22" s="118"/>
      <c r="N22" s="121"/>
      <c r="O22" s="122" t="n">
        <f aca="false">SUM(C22:N22)</f>
        <v>0</v>
      </c>
      <c r="P22" s="118"/>
      <c r="Q22" s="123" t="n">
        <f aca="false">O22-P22</f>
        <v>0</v>
      </c>
    </row>
    <row r="23" customFormat="false" ht="15" hidden="false" customHeight="false" outlineLevel="0" collapsed="false">
      <c r="A23" s="113"/>
      <c r="B23" s="114"/>
      <c r="C23" s="115"/>
      <c r="D23" s="120"/>
      <c r="E23" s="120"/>
      <c r="F23" s="120"/>
      <c r="G23" s="118"/>
      <c r="H23" s="118"/>
      <c r="I23" s="118"/>
      <c r="J23" s="118"/>
      <c r="K23" s="118"/>
      <c r="L23" s="118"/>
      <c r="M23" s="118"/>
      <c r="N23" s="118"/>
      <c r="O23" s="122" t="n">
        <f aca="false">SUM(C23:N23)</f>
        <v>0</v>
      </c>
      <c r="P23" s="118"/>
      <c r="Q23" s="123" t="n">
        <f aca="false">O23-P23</f>
        <v>0</v>
      </c>
    </row>
    <row r="24" customFormat="false" ht="15" hidden="false" customHeight="false" outlineLevel="0" collapsed="false">
      <c r="A24" s="113"/>
      <c r="B24" s="114"/>
      <c r="C24" s="115"/>
      <c r="D24" s="120"/>
      <c r="E24" s="120"/>
      <c r="F24" s="120"/>
      <c r="G24" s="118"/>
      <c r="H24" s="118"/>
      <c r="I24" s="118"/>
      <c r="J24" s="118"/>
      <c r="K24" s="118"/>
      <c r="L24" s="118"/>
      <c r="M24" s="118"/>
      <c r="N24" s="121"/>
      <c r="O24" s="122" t="n">
        <f aca="false">SUM(C24:N24)</f>
        <v>0</v>
      </c>
      <c r="P24" s="118"/>
      <c r="Q24" s="123" t="n">
        <f aca="false">O24-P24</f>
        <v>0</v>
      </c>
    </row>
    <row r="25" customFormat="false" ht="15" hidden="false" customHeight="false" outlineLevel="0" collapsed="false">
      <c r="A25" s="113"/>
      <c r="B25" s="114"/>
      <c r="C25" s="115"/>
      <c r="D25" s="120"/>
      <c r="E25" s="120"/>
      <c r="F25" s="120"/>
      <c r="G25" s="118"/>
      <c r="H25" s="118"/>
      <c r="I25" s="118"/>
      <c r="J25" s="118"/>
      <c r="K25" s="118"/>
      <c r="L25" s="118"/>
      <c r="M25" s="118"/>
      <c r="N25" s="121"/>
      <c r="O25" s="122" t="n">
        <f aca="false">SUM(C25:N25)</f>
        <v>0</v>
      </c>
      <c r="P25" s="118"/>
      <c r="Q25" s="123" t="n">
        <f aca="false">O25-P25</f>
        <v>0</v>
      </c>
    </row>
    <row r="26" customFormat="false" ht="15" hidden="false" customHeight="false" outlineLevel="0" collapsed="false">
      <c r="A26" s="113"/>
      <c r="B26" s="114"/>
      <c r="C26" s="115"/>
      <c r="D26" s="120"/>
      <c r="E26" s="120"/>
      <c r="F26" s="120"/>
      <c r="G26" s="118"/>
      <c r="H26" s="118"/>
      <c r="I26" s="118"/>
      <c r="J26" s="118"/>
      <c r="K26" s="118"/>
      <c r="L26" s="118"/>
      <c r="M26" s="118"/>
      <c r="N26" s="121"/>
      <c r="O26" s="122" t="n">
        <f aca="false">SUM(C26:N26)</f>
        <v>0</v>
      </c>
      <c r="P26" s="118"/>
      <c r="Q26" s="123" t="n">
        <f aca="false">O26-P26</f>
        <v>0</v>
      </c>
    </row>
    <row r="27" customFormat="false" ht="15" hidden="false" customHeight="false" outlineLevel="0" collapsed="false">
      <c r="A27" s="113"/>
      <c r="B27" s="114"/>
      <c r="C27" s="115"/>
      <c r="D27" s="120"/>
      <c r="E27" s="120"/>
      <c r="F27" s="120"/>
      <c r="G27" s="118"/>
      <c r="H27" s="118"/>
      <c r="I27" s="118"/>
      <c r="J27" s="118"/>
      <c r="K27" s="118"/>
      <c r="L27" s="118"/>
      <c r="M27" s="118"/>
      <c r="N27" s="121"/>
      <c r="O27" s="122" t="n">
        <f aca="false">SUM(C27:N27)</f>
        <v>0</v>
      </c>
      <c r="P27" s="118"/>
      <c r="Q27" s="123" t="n">
        <f aca="false">O27-P27</f>
        <v>0</v>
      </c>
    </row>
    <row r="28" customFormat="false" ht="15" hidden="false" customHeight="false" outlineLevel="0" collapsed="false">
      <c r="A28" s="113"/>
      <c r="B28" s="114"/>
      <c r="C28" s="115"/>
      <c r="D28" s="120"/>
      <c r="E28" s="120"/>
      <c r="F28" s="120"/>
      <c r="G28" s="118"/>
      <c r="H28" s="118"/>
      <c r="I28" s="118"/>
      <c r="J28" s="118"/>
      <c r="K28" s="118"/>
      <c r="L28" s="118"/>
      <c r="M28" s="118"/>
      <c r="N28" s="118"/>
      <c r="O28" s="122" t="n">
        <f aca="false">SUM(C28:N28)</f>
        <v>0</v>
      </c>
      <c r="P28" s="118"/>
      <c r="Q28" s="123" t="n">
        <f aca="false">O28-P28</f>
        <v>0</v>
      </c>
    </row>
    <row r="29" customFormat="false" ht="15" hidden="false" customHeight="false" outlineLevel="0" collapsed="false">
      <c r="A29" s="113"/>
      <c r="B29" s="124"/>
      <c r="C29" s="115"/>
      <c r="D29" s="120"/>
      <c r="E29" s="120"/>
      <c r="F29" s="120"/>
      <c r="G29" s="118"/>
      <c r="H29" s="118"/>
      <c r="I29" s="118"/>
      <c r="J29" s="118"/>
      <c r="K29" s="118"/>
      <c r="L29" s="118"/>
      <c r="M29" s="118"/>
      <c r="N29" s="118"/>
      <c r="O29" s="122" t="n">
        <f aca="false">SUM(C29:N29)</f>
        <v>0</v>
      </c>
      <c r="P29" s="118"/>
      <c r="Q29" s="123" t="n">
        <f aca="false">O29-P29</f>
        <v>0</v>
      </c>
    </row>
    <row r="30" customFormat="false" ht="15" hidden="false" customHeight="false" outlineLevel="0" collapsed="false">
      <c r="A30" s="113"/>
      <c r="B30" s="124"/>
      <c r="C30" s="115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2" t="n">
        <f aca="false">SUM(C30:N30)</f>
        <v>0</v>
      </c>
      <c r="P30" s="118"/>
      <c r="Q30" s="123" t="n">
        <f aca="false">O30-P30</f>
        <v>0</v>
      </c>
    </row>
    <row r="31" customFormat="false" ht="15" hidden="false" customHeight="false" outlineLevel="0" collapsed="false">
      <c r="A31" s="113"/>
      <c r="B31" s="114"/>
      <c r="C31" s="115"/>
      <c r="D31" s="120"/>
      <c r="E31" s="120"/>
      <c r="F31" s="120"/>
      <c r="G31" s="118"/>
      <c r="H31" s="118"/>
      <c r="I31" s="118"/>
      <c r="J31" s="118"/>
      <c r="K31" s="118"/>
      <c r="L31" s="118"/>
      <c r="M31" s="118"/>
      <c r="N31" s="121"/>
      <c r="O31" s="122" t="n">
        <f aca="false">SUM(C31:N31)</f>
        <v>0</v>
      </c>
      <c r="P31" s="118"/>
      <c r="Q31" s="123" t="n">
        <f aca="false">O31-P31</f>
        <v>0</v>
      </c>
    </row>
    <row r="32" customFormat="false" ht="15" hidden="false" customHeight="false" outlineLevel="0" collapsed="false">
      <c r="A32" s="113"/>
      <c r="B32" s="124"/>
      <c r="C32" s="115"/>
      <c r="D32" s="120"/>
      <c r="E32" s="120"/>
      <c r="F32" s="120"/>
      <c r="G32" s="118"/>
      <c r="H32" s="118"/>
      <c r="I32" s="118"/>
      <c r="J32" s="118"/>
      <c r="K32" s="118"/>
      <c r="L32" s="118"/>
      <c r="M32" s="118"/>
      <c r="N32" s="118"/>
      <c r="O32" s="122" t="n">
        <f aca="false">SUM(C32:N32)</f>
        <v>0</v>
      </c>
      <c r="P32" s="118"/>
      <c r="Q32" s="123" t="n">
        <f aca="false">O32-P32</f>
        <v>0</v>
      </c>
    </row>
    <row r="33" customFormat="false" ht="15" hidden="false" customHeight="false" outlineLevel="0" collapsed="false">
      <c r="A33" s="113"/>
      <c r="B33" s="114"/>
      <c r="C33" s="115"/>
      <c r="D33" s="120"/>
      <c r="E33" s="120"/>
      <c r="F33" s="120"/>
      <c r="G33" s="118"/>
      <c r="H33" s="118"/>
      <c r="I33" s="118"/>
      <c r="J33" s="118"/>
      <c r="K33" s="118"/>
      <c r="L33" s="118"/>
      <c r="M33" s="118"/>
      <c r="N33" s="121"/>
      <c r="O33" s="122" t="n">
        <f aca="false">SUM(C33:N33)</f>
        <v>0</v>
      </c>
      <c r="P33" s="118"/>
      <c r="Q33" s="123" t="n">
        <f aca="false">O33-P33</f>
        <v>0</v>
      </c>
    </row>
    <row r="34" customFormat="false" ht="15" hidden="false" customHeight="false" outlineLevel="0" collapsed="false">
      <c r="A34" s="113"/>
      <c r="B34" s="124"/>
      <c r="C34" s="115"/>
      <c r="D34" s="120"/>
      <c r="E34" s="120"/>
      <c r="F34" s="120"/>
      <c r="G34" s="118"/>
      <c r="H34" s="118"/>
      <c r="I34" s="118"/>
      <c r="J34" s="118"/>
      <c r="K34" s="118"/>
      <c r="L34" s="118"/>
      <c r="M34" s="118"/>
      <c r="N34" s="118"/>
      <c r="O34" s="122" t="n">
        <f aca="false">SUM(C34:N34)</f>
        <v>0</v>
      </c>
      <c r="P34" s="118"/>
      <c r="Q34" s="123" t="n">
        <f aca="false">O34-P34</f>
        <v>0</v>
      </c>
    </row>
    <row r="35" customFormat="false" ht="15" hidden="false" customHeight="false" outlineLevel="0" collapsed="false">
      <c r="A35" s="113"/>
      <c r="B35" s="114"/>
      <c r="C35" s="115"/>
      <c r="D35" s="120"/>
      <c r="E35" s="120"/>
      <c r="F35" s="120"/>
      <c r="G35" s="118"/>
      <c r="H35" s="118"/>
      <c r="I35" s="118"/>
      <c r="J35" s="118"/>
      <c r="K35" s="118"/>
      <c r="L35" s="118"/>
      <c r="M35" s="118"/>
      <c r="N35" s="121"/>
      <c r="O35" s="122" t="n">
        <f aca="false">SUM(C35:N35)</f>
        <v>0</v>
      </c>
      <c r="P35" s="118"/>
      <c r="Q35" s="123" t="n">
        <f aca="false">O35-P35</f>
        <v>0</v>
      </c>
    </row>
    <row r="36" customFormat="false" ht="15" hidden="false" customHeight="false" outlineLevel="0" collapsed="false">
      <c r="A36" s="113"/>
      <c r="B36" s="114"/>
      <c r="C36" s="115"/>
      <c r="D36" s="120"/>
      <c r="E36" s="120"/>
      <c r="F36" s="120"/>
      <c r="G36" s="118"/>
      <c r="H36" s="118"/>
      <c r="I36" s="118"/>
      <c r="J36" s="118"/>
      <c r="K36" s="118"/>
      <c r="L36" s="118"/>
      <c r="M36" s="118"/>
      <c r="N36" s="118"/>
      <c r="O36" s="122" t="n">
        <f aca="false">SUM(C36:N36)</f>
        <v>0</v>
      </c>
      <c r="P36" s="118"/>
      <c r="Q36" s="123" t="n">
        <f aca="false">O36-P36</f>
        <v>0</v>
      </c>
    </row>
    <row r="37" customFormat="false" ht="15" hidden="false" customHeight="false" outlineLevel="0" collapsed="false">
      <c r="A37" s="126"/>
      <c r="B37" s="127"/>
      <c r="C37" s="115"/>
      <c r="D37" s="120"/>
      <c r="E37" s="120"/>
      <c r="F37" s="120"/>
      <c r="G37" s="118"/>
      <c r="H37" s="118"/>
      <c r="I37" s="118"/>
      <c r="J37" s="118"/>
      <c r="K37" s="118"/>
      <c r="L37" s="118"/>
      <c r="M37" s="118"/>
      <c r="N37" s="118"/>
      <c r="O37" s="122" t="n">
        <f aca="false">SUM(C37:N37)</f>
        <v>0</v>
      </c>
      <c r="P37" s="118"/>
      <c r="Q37" s="123" t="n">
        <f aca="false">O37-P37</f>
        <v>0</v>
      </c>
    </row>
    <row r="38" customFormat="false" ht="15" hidden="false" customHeight="false" outlineLevel="0" collapsed="false">
      <c r="A38" s="126"/>
      <c r="B38" s="128"/>
      <c r="C38" s="115"/>
      <c r="D38" s="120"/>
      <c r="E38" s="120"/>
      <c r="F38" s="120"/>
      <c r="G38" s="118"/>
      <c r="H38" s="118"/>
      <c r="I38" s="118"/>
      <c r="J38" s="118"/>
      <c r="K38" s="118"/>
      <c r="L38" s="118"/>
      <c r="M38" s="118"/>
      <c r="N38" s="118"/>
      <c r="O38" s="122" t="n">
        <f aca="false">SUM(C38:N38)</f>
        <v>0</v>
      </c>
      <c r="P38" s="118"/>
      <c r="Q38" s="123" t="n">
        <f aca="false">O38-P38</f>
        <v>0</v>
      </c>
    </row>
    <row r="39" customFormat="false" ht="15" hidden="false" customHeight="false" outlineLevel="0" collapsed="false">
      <c r="A39" s="126"/>
      <c r="B39" s="128"/>
      <c r="C39" s="115"/>
      <c r="D39" s="120"/>
      <c r="E39" s="120"/>
      <c r="F39" s="120"/>
      <c r="G39" s="118"/>
      <c r="H39" s="118"/>
      <c r="I39" s="118"/>
      <c r="J39" s="118"/>
      <c r="K39" s="118"/>
      <c r="L39" s="118"/>
      <c r="M39" s="118"/>
      <c r="N39" s="118"/>
      <c r="O39" s="122" t="n">
        <f aca="false">SUM(C39:N39)</f>
        <v>0</v>
      </c>
      <c r="P39" s="118"/>
      <c r="Q39" s="123" t="n">
        <f aca="false">O39-P39</f>
        <v>0</v>
      </c>
    </row>
    <row r="40" customFormat="false" ht="15" hidden="false" customHeight="false" outlineLevel="0" collapsed="false">
      <c r="A40" s="126"/>
      <c r="B40" s="127"/>
      <c r="C40" s="115"/>
      <c r="D40" s="120"/>
      <c r="E40" s="120"/>
      <c r="F40" s="120"/>
      <c r="G40" s="118"/>
      <c r="H40" s="118"/>
      <c r="I40" s="118"/>
      <c r="J40" s="118"/>
      <c r="K40" s="118"/>
      <c r="L40" s="118"/>
      <c r="M40" s="118"/>
      <c r="N40" s="118"/>
      <c r="O40" s="122" t="n">
        <f aca="false">SUM(C40:N40)</f>
        <v>0</v>
      </c>
      <c r="P40" s="118"/>
      <c r="Q40" s="123" t="n">
        <f aca="false">O40-P40</f>
        <v>0</v>
      </c>
    </row>
    <row r="41" customFormat="false" ht="15" hidden="false" customHeight="false" outlineLevel="0" collapsed="false">
      <c r="A41" s="126"/>
      <c r="B41" s="128"/>
      <c r="C41" s="115"/>
      <c r="D41" s="120"/>
      <c r="E41" s="120"/>
      <c r="F41" s="120"/>
      <c r="G41" s="118"/>
      <c r="H41" s="118"/>
      <c r="I41" s="118"/>
      <c r="J41" s="118"/>
      <c r="K41" s="118"/>
      <c r="L41" s="118"/>
      <c r="M41" s="118"/>
      <c r="N41" s="118"/>
      <c r="O41" s="122" t="n">
        <f aca="false">SUM(C41:N41)</f>
        <v>0</v>
      </c>
      <c r="P41" s="118"/>
      <c r="Q41" s="123" t="n">
        <f aca="false">O41-P41</f>
        <v>0</v>
      </c>
    </row>
    <row r="42" customFormat="false" ht="15" hidden="false" customHeight="false" outlineLevel="0" collapsed="false">
      <c r="A42" s="126"/>
      <c r="B42" s="128"/>
      <c r="C42" s="115"/>
      <c r="D42" s="120"/>
      <c r="E42" s="120"/>
      <c r="F42" s="120"/>
      <c r="G42" s="118"/>
      <c r="H42" s="118"/>
      <c r="I42" s="118"/>
      <c r="J42" s="118"/>
      <c r="K42" s="118"/>
      <c r="L42" s="118"/>
      <c r="M42" s="118"/>
      <c r="N42" s="118"/>
      <c r="O42" s="122" t="n">
        <f aca="false">SUM(C42:N42)</f>
        <v>0</v>
      </c>
      <c r="P42" s="118"/>
      <c r="Q42" s="123" t="n">
        <f aca="false">O42-P42</f>
        <v>0</v>
      </c>
    </row>
    <row r="43" customFormat="false" ht="15" hidden="false" customHeight="false" outlineLevel="0" collapsed="false">
      <c r="A43" s="126"/>
      <c r="B43" s="127"/>
      <c r="C43" s="115"/>
      <c r="D43" s="120"/>
      <c r="E43" s="120"/>
      <c r="F43" s="120"/>
      <c r="G43" s="118"/>
      <c r="H43" s="118"/>
      <c r="I43" s="118"/>
      <c r="J43" s="118"/>
      <c r="K43" s="118"/>
      <c r="L43" s="118"/>
      <c r="M43" s="118"/>
      <c r="N43" s="118"/>
      <c r="O43" s="122" t="n">
        <f aca="false">SUM(C43:N43)</f>
        <v>0</v>
      </c>
      <c r="P43" s="118"/>
      <c r="Q43" s="123" t="n">
        <f aca="false">O43-P43</f>
        <v>0</v>
      </c>
    </row>
    <row r="44" customFormat="false" ht="15" hidden="false" customHeight="false" outlineLevel="0" collapsed="false">
      <c r="A44" s="126"/>
      <c r="B44" s="128"/>
      <c r="C44" s="115"/>
      <c r="D44" s="120"/>
      <c r="E44" s="120"/>
      <c r="F44" s="120"/>
      <c r="G44" s="118"/>
      <c r="H44" s="118"/>
      <c r="I44" s="118"/>
      <c r="J44" s="118"/>
      <c r="K44" s="118"/>
      <c r="L44" s="118"/>
      <c r="M44" s="118"/>
      <c r="N44" s="118"/>
      <c r="O44" s="122" t="n">
        <f aca="false">SUM(C44:N44)</f>
        <v>0</v>
      </c>
      <c r="P44" s="118"/>
      <c r="Q44" s="123" t="n">
        <f aca="false">O44-P44</f>
        <v>0</v>
      </c>
    </row>
    <row r="45" customFormat="false" ht="15" hidden="false" customHeight="false" outlineLevel="0" collapsed="false">
      <c r="A45" s="126"/>
      <c r="B45" s="128"/>
      <c r="C45" s="115"/>
      <c r="D45" s="120"/>
      <c r="E45" s="120"/>
      <c r="F45" s="120"/>
      <c r="G45" s="118"/>
      <c r="H45" s="118"/>
      <c r="I45" s="118"/>
      <c r="J45" s="118"/>
      <c r="K45" s="118"/>
      <c r="L45" s="118"/>
      <c r="M45" s="118"/>
      <c r="N45" s="118"/>
      <c r="O45" s="122" t="n">
        <f aca="false">SUM(C45:N45)</f>
        <v>0</v>
      </c>
      <c r="P45" s="118"/>
      <c r="Q45" s="123" t="n">
        <f aca="false">O45-P45</f>
        <v>0</v>
      </c>
    </row>
    <row r="46" customFormat="false" ht="15" hidden="false" customHeight="false" outlineLevel="0" collapsed="false">
      <c r="A46" s="126"/>
      <c r="B46" s="127"/>
      <c r="C46" s="115"/>
      <c r="D46" s="120"/>
      <c r="E46" s="120"/>
      <c r="F46" s="120"/>
      <c r="G46" s="118"/>
      <c r="H46" s="118"/>
      <c r="I46" s="118"/>
      <c r="J46" s="118"/>
      <c r="K46" s="118"/>
      <c r="L46" s="118"/>
      <c r="M46" s="118"/>
      <c r="N46" s="118"/>
      <c r="O46" s="122" t="n">
        <f aca="false">SUM(C46:N46)</f>
        <v>0</v>
      </c>
      <c r="P46" s="118"/>
      <c r="Q46" s="123" t="n">
        <f aca="false">O46-P46</f>
        <v>0</v>
      </c>
    </row>
    <row r="47" customFormat="false" ht="15" hidden="false" customHeight="false" outlineLevel="0" collapsed="false">
      <c r="A47" s="126"/>
      <c r="B47" s="128"/>
      <c r="C47" s="115"/>
      <c r="D47" s="120"/>
      <c r="E47" s="120"/>
      <c r="F47" s="120"/>
      <c r="G47" s="118"/>
      <c r="H47" s="118"/>
      <c r="I47" s="118"/>
      <c r="J47" s="118"/>
      <c r="K47" s="118"/>
      <c r="L47" s="118"/>
      <c r="M47" s="118"/>
      <c r="N47" s="118"/>
      <c r="O47" s="122" t="n">
        <f aca="false">SUM(C47:N47)</f>
        <v>0</v>
      </c>
      <c r="P47" s="118"/>
      <c r="Q47" s="123" t="n">
        <f aca="false">O47-P47</f>
        <v>0</v>
      </c>
    </row>
    <row r="48" customFormat="false" ht="15" hidden="false" customHeight="false" outlineLevel="0" collapsed="false">
      <c r="A48" s="126"/>
      <c r="B48" s="128"/>
      <c r="C48" s="115"/>
      <c r="D48" s="120"/>
      <c r="E48" s="120"/>
      <c r="F48" s="120"/>
      <c r="G48" s="118"/>
      <c r="H48" s="118"/>
      <c r="I48" s="118"/>
      <c r="J48" s="118"/>
      <c r="K48" s="118"/>
      <c r="L48" s="118"/>
      <c r="M48" s="118"/>
      <c r="N48" s="118"/>
      <c r="O48" s="122" t="n">
        <f aca="false">SUM(C48:N48)</f>
        <v>0</v>
      </c>
      <c r="P48" s="118"/>
      <c r="Q48" s="123" t="n">
        <f aca="false">O48-P48</f>
        <v>0</v>
      </c>
    </row>
    <row r="49" customFormat="false" ht="15" hidden="false" customHeight="false" outlineLevel="0" collapsed="false">
      <c r="A49" s="126"/>
      <c r="B49" s="127"/>
      <c r="C49" s="115"/>
      <c r="D49" s="120"/>
      <c r="E49" s="120"/>
      <c r="F49" s="120"/>
      <c r="G49" s="118"/>
      <c r="H49" s="118"/>
      <c r="I49" s="118"/>
      <c r="J49" s="118"/>
      <c r="K49" s="118"/>
      <c r="L49" s="118"/>
      <c r="M49" s="118"/>
      <c r="N49" s="118"/>
      <c r="O49" s="122" t="n">
        <f aca="false">SUM(C49:N49)</f>
        <v>0</v>
      </c>
      <c r="P49" s="118"/>
      <c r="Q49" s="123" t="n">
        <f aca="false">O49-P49</f>
        <v>0</v>
      </c>
    </row>
    <row r="50" customFormat="false" ht="15" hidden="false" customHeight="false" outlineLevel="0" collapsed="false">
      <c r="A50" s="126"/>
      <c r="B50" s="128"/>
      <c r="C50" s="115"/>
      <c r="D50" s="120"/>
      <c r="E50" s="120"/>
      <c r="F50" s="120"/>
      <c r="G50" s="118"/>
      <c r="H50" s="118"/>
      <c r="I50" s="118"/>
      <c r="J50" s="118"/>
      <c r="K50" s="118"/>
      <c r="L50" s="118"/>
      <c r="M50" s="118"/>
      <c r="N50" s="118"/>
      <c r="O50" s="122" t="n">
        <f aca="false">SUM(C50:N50)</f>
        <v>0</v>
      </c>
      <c r="P50" s="118"/>
      <c r="Q50" s="123" t="n">
        <f aca="false">O50-P50</f>
        <v>0</v>
      </c>
    </row>
    <row r="51" customFormat="false" ht="15" hidden="false" customHeight="false" outlineLevel="0" collapsed="false">
      <c r="A51" s="126"/>
      <c r="B51" s="128"/>
      <c r="C51" s="115"/>
      <c r="D51" s="120"/>
      <c r="E51" s="120"/>
      <c r="F51" s="120"/>
      <c r="G51" s="118"/>
      <c r="H51" s="118"/>
      <c r="I51" s="118"/>
      <c r="J51" s="118"/>
      <c r="K51" s="118"/>
      <c r="L51" s="118"/>
      <c r="M51" s="118"/>
      <c r="N51" s="118"/>
      <c r="O51" s="122" t="n">
        <f aca="false">SUM(C51:N51)</f>
        <v>0</v>
      </c>
      <c r="P51" s="118"/>
      <c r="Q51" s="123" t="n">
        <f aca="false">O51-P51</f>
        <v>0</v>
      </c>
    </row>
    <row r="52" customFormat="false" ht="15" hidden="false" customHeight="false" outlineLevel="0" collapsed="false">
      <c r="A52" s="126"/>
      <c r="B52" s="127"/>
      <c r="C52" s="115"/>
      <c r="D52" s="120"/>
      <c r="E52" s="120"/>
      <c r="F52" s="120"/>
      <c r="G52" s="118"/>
      <c r="H52" s="118"/>
      <c r="I52" s="118"/>
      <c r="J52" s="118"/>
      <c r="K52" s="118"/>
      <c r="L52" s="118"/>
      <c r="M52" s="118"/>
      <c r="N52" s="118"/>
      <c r="O52" s="122" t="n">
        <f aca="false">SUM(C52:N52)</f>
        <v>0</v>
      </c>
      <c r="P52" s="118"/>
      <c r="Q52" s="123" t="n">
        <f aca="false">O52-P52</f>
        <v>0</v>
      </c>
    </row>
    <row r="53" customFormat="false" ht="15" hidden="false" customHeight="false" outlineLevel="0" collapsed="false">
      <c r="A53" s="126"/>
      <c r="B53" s="128"/>
      <c r="C53" s="115"/>
      <c r="D53" s="120"/>
      <c r="E53" s="120"/>
      <c r="F53" s="120"/>
      <c r="G53" s="118"/>
      <c r="H53" s="118"/>
      <c r="I53" s="118"/>
      <c r="J53" s="118"/>
      <c r="K53" s="118"/>
      <c r="L53" s="118"/>
      <c r="M53" s="118"/>
      <c r="N53" s="118"/>
      <c r="O53" s="122" t="n">
        <f aca="false">SUM(C53:N53)</f>
        <v>0</v>
      </c>
      <c r="P53" s="118"/>
      <c r="Q53" s="123" t="n">
        <f aca="false">O53-P53</f>
        <v>0</v>
      </c>
    </row>
    <row r="54" customFormat="false" ht="15" hidden="false" customHeight="false" outlineLevel="0" collapsed="false">
      <c r="A54" s="126"/>
      <c r="B54" s="127"/>
      <c r="C54" s="115"/>
      <c r="D54" s="120"/>
      <c r="E54" s="120"/>
      <c r="F54" s="120"/>
      <c r="G54" s="118"/>
      <c r="H54" s="118"/>
      <c r="I54" s="118"/>
      <c r="J54" s="118"/>
      <c r="K54" s="118"/>
      <c r="L54" s="118"/>
      <c r="M54" s="118"/>
      <c r="N54" s="118"/>
      <c r="O54" s="122" t="n">
        <f aca="false">SUM(C54:N54)</f>
        <v>0</v>
      </c>
      <c r="P54" s="118"/>
      <c r="Q54" s="122" t="n">
        <f aca="false">O54-P54</f>
        <v>0</v>
      </c>
    </row>
    <row r="55" customFormat="false" ht="15.75" hidden="false" customHeight="false" outlineLevel="0" collapsed="false">
      <c r="A55" s="129"/>
      <c r="B55" s="130"/>
      <c r="C55" s="131" t="n">
        <f aca="false">SUM(C5:C54)</f>
        <v>0</v>
      </c>
      <c r="D55" s="131" t="n">
        <f aca="false">SUM(D5:D54)</f>
        <v>0</v>
      </c>
      <c r="E55" s="131" t="n">
        <f aca="false">SUM(E5:E54)</f>
        <v>0</v>
      </c>
      <c r="F55" s="131" t="n">
        <f aca="false">SUM(F5:F54)</f>
        <v>0</v>
      </c>
      <c r="G55" s="131" t="n">
        <f aca="false">SUM(G5:G54)</f>
        <v>0</v>
      </c>
      <c r="H55" s="131" t="n">
        <f aca="false">SUM(H5:H54)</f>
        <v>0</v>
      </c>
      <c r="I55" s="131" t="n">
        <f aca="false">SUM(I5:I54)</f>
        <v>0</v>
      </c>
      <c r="J55" s="131" t="n">
        <f aca="false">SUM(J5:J54)</f>
        <v>0</v>
      </c>
      <c r="K55" s="131" t="n">
        <f aca="false">SUM(K5:K54)</f>
        <v>0</v>
      </c>
      <c r="L55" s="131" t="n">
        <f aca="false">SUM(L5:L54)</f>
        <v>0</v>
      </c>
      <c r="M55" s="131" t="n">
        <f aca="false">SUM(M5:M54)</f>
        <v>0</v>
      </c>
      <c r="N55" s="131" t="n">
        <f aca="false">SUM(N5:N54)</f>
        <v>0</v>
      </c>
      <c r="O55" s="131" t="n">
        <f aca="false">SUM(O5:O54)</f>
        <v>0</v>
      </c>
      <c r="P55" s="131" t="n">
        <f aca="false">SUM(P5:P54)</f>
        <v>0</v>
      </c>
      <c r="Q55" s="131" t="n">
        <f aca="false">SUM(Q5:Q54)</f>
        <v>0</v>
      </c>
    </row>
    <row r="56" customFormat="false" ht="15.75" hidden="false" customHeight="false" outlineLevel="0" collapsed="false"/>
  </sheetData>
  <sheetProtection sheet="true" objects="true" scenarios="true" selectLockedCells="true"/>
  <mergeCells count="2">
    <mergeCell ref="C2:D2"/>
    <mergeCell ref="E2:I2"/>
  </mergeCells>
  <hyperlinks>
    <hyperlink ref="A1" location="Perustiedot!A1" display="[ HOME ]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D19" activeCellId="0" sqref="D19"/>
    </sheetView>
  </sheetViews>
  <sheetFormatPr defaultColWidth="6.859375" defaultRowHeight="13.8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2" width="30.7"/>
    <col collapsed="false" customWidth="true" hidden="false" outlineLevel="0" max="3" min="3" style="2" width="9.69"/>
    <col collapsed="false" customWidth="true" hidden="false" outlineLevel="0" max="4" min="4" style="2" width="35.72"/>
    <col collapsed="false" customWidth="true" hidden="false" outlineLevel="0" max="5" min="5" style="1" width="5.71"/>
    <col collapsed="false" customWidth="true" hidden="false" outlineLevel="0" max="6" min="6" style="2" width="30.7"/>
    <col collapsed="false" customWidth="true" hidden="false" outlineLevel="0" max="7" min="7" style="3" width="9.7"/>
    <col collapsed="false" customWidth="true" hidden="false" outlineLevel="0" max="8" min="8" style="2" width="35.72"/>
    <col collapsed="false" customWidth="false" hidden="true" outlineLevel="0" max="1023" min="9" style="2" width="6.85"/>
    <col collapsed="false" customWidth="false" hidden="true" outlineLevel="0" max="1024" min="1024" style="75" width="6.88"/>
  </cols>
  <sheetData>
    <row r="1" s="136" customFormat="true" ht="15.6" hidden="false" customHeight="true" outlineLevel="0" collapsed="false">
      <c r="A1" s="132"/>
      <c r="B1" s="133"/>
      <c r="C1" s="134"/>
      <c r="D1" s="134"/>
      <c r="E1" s="132"/>
      <c r="F1" s="134"/>
      <c r="G1" s="135"/>
      <c r="H1" s="8"/>
      <c r="AMJ1" s="75"/>
    </row>
    <row r="2" s="136" customFormat="true" ht="15.6" hidden="false" customHeight="true" outlineLevel="0" collapsed="false">
      <c r="A2" s="137"/>
      <c r="B2" s="138" t="str">
        <f aca="false">Perustiedot!B2</f>
        <v>Oulun Naisfutis ry</v>
      </c>
      <c r="C2" s="134"/>
      <c r="D2" s="134"/>
      <c r="E2" s="132"/>
      <c r="F2" s="139" t="s">
        <v>0</v>
      </c>
      <c r="G2" s="135"/>
      <c r="H2" s="8" t="s">
        <v>1</v>
      </c>
      <c r="AMJ2" s="75"/>
    </row>
    <row r="3" s="136" customFormat="true" ht="15.6" hidden="false" customHeight="true" outlineLevel="0" collapsed="false">
      <c r="A3" s="132"/>
      <c r="B3" s="138" t="str">
        <f aca="false">"Joukkue: " &amp; Perustiedot!C3</f>
        <v>Joukkue:</v>
      </c>
      <c r="C3" s="134"/>
      <c r="D3" s="140"/>
      <c r="E3" s="132"/>
      <c r="F3" s="141" t="s">
        <v>160</v>
      </c>
      <c r="G3" s="135"/>
      <c r="H3" s="8" t="s">
        <v>3</v>
      </c>
      <c r="AMJ3" s="75"/>
    </row>
    <row r="4" s="136" customFormat="true" ht="15.6" hidden="false" customHeight="true" outlineLevel="0" collapsed="false">
      <c r="A4" s="132"/>
      <c r="B4" s="138" t="str">
        <f aca="false">"Tilinumero: " &amp; Perustiedot!C4</f>
        <v>Tilinumero: </v>
      </c>
      <c r="C4" s="134"/>
      <c r="D4" s="142"/>
      <c r="E4" s="132"/>
      <c r="F4" s="142"/>
      <c r="G4" s="135"/>
      <c r="H4" s="12" t="s">
        <v>4</v>
      </c>
      <c r="AMJ4" s="75"/>
    </row>
    <row r="5" s="136" customFormat="true" ht="15.6" hidden="false" customHeight="true" outlineLevel="0" collapsed="false">
      <c r="A5" s="132"/>
      <c r="B5" s="143"/>
      <c r="C5" s="143"/>
      <c r="D5" s="143"/>
      <c r="E5" s="144"/>
      <c r="F5" s="143"/>
      <c r="G5" s="135"/>
      <c r="H5" s="13"/>
      <c r="AMJ5" s="75"/>
    </row>
    <row r="6" s="149" customFormat="true" ht="12.75" hidden="false" customHeight="true" outlineLevel="0" collapsed="false">
      <c r="A6" s="145" t="s">
        <v>5</v>
      </c>
      <c r="B6" s="145"/>
      <c r="C6" s="146" t="s">
        <v>6</v>
      </c>
      <c r="D6" s="147" t="s">
        <v>7</v>
      </c>
      <c r="E6" s="145" t="s">
        <v>161</v>
      </c>
      <c r="F6" s="145"/>
      <c r="G6" s="148" t="s">
        <v>162</v>
      </c>
      <c r="H6" s="147" t="s">
        <v>10</v>
      </c>
      <c r="AMJ6" s="75"/>
    </row>
    <row r="7" customFormat="false" ht="12.75" hidden="false" customHeight="true" outlineLevel="0" collapsed="false">
      <c r="A7" s="18" t="n">
        <v>3000</v>
      </c>
      <c r="B7" s="19" t="s">
        <v>163</v>
      </c>
      <c r="C7" s="150"/>
      <c r="D7" s="151"/>
      <c r="E7" s="18" t="n">
        <v>3006</v>
      </c>
      <c r="F7" s="22" t="s">
        <v>164</v>
      </c>
      <c r="G7" s="150"/>
      <c r="H7" s="151"/>
    </row>
    <row r="8" customFormat="false" ht="12.75" hidden="false" customHeight="true" outlineLevel="0" collapsed="false">
      <c r="A8" s="18" t="n">
        <v>3002</v>
      </c>
      <c r="B8" s="19" t="s">
        <v>165</v>
      </c>
      <c r="C8" s="150"/>
      <c r="D8" s="151"/>
      <c r="E8" s="152" t="n">
        <v>5201</v>
      </c>
      <c r="F8" s="153" t="s">
        <v>166</v>
      </c>
      <c r="G8" s="150"/>
      <c r="H8" s="151"/>
    </row>
    <row r="9" customFormat="false" ht="12.75" hidden="false" customHeight="true" outlineLevel="0" collapsed="false">
      <c r="A9" s="18" t="n">
        <v>3003</v>
      </c>
      <c r="B9" s="22" t="s">
        <v>167</v>
      </c>
      <c r="C9" s="150"/>
      <c r="D9" s="151"/>
      <c r="E9" s="18" t="n">
        <v>7230</v>
      </c>
      <c r="F9" s="22" t="s">
        <v>168</v>
      </c>
      <c r="G9" s="150"/>
      <c r="H9" s="151"/>
    </row>
    <row r="10" customFormat="false" ht="12.75" hidden="false" customHeight="true" outlineLevel="0" collapsed="false">
      <c r="A10" s="18" t="n">
        <v>3004</v>
      </c>
      <c r="B10" s="19" t="s">
        <v>169</v>
      </c>
      <c r="C10" s="150"/>
      <c r="D10" s="151"/>
      <c r="E10" s="18" t="n">
        <v>7510</v>
      </c>
      <c r="F10" s="22" t="s">
        <v>170</v>
      </c>
      <c r="G10" s="150"/>
      <c r="H10" s="151"/>
    </row>
    <row r="11" customFormat="false" ht="12.75" hidden="false" customHeight="true" outlineLevel="0" collapsed="false">
      <c r="A11" s="18" t="n">
        <v>3099</v>
      </c>
      <c r="B11" s="19" t="s">
        <v>171</v>
      </c>
      <c r="C11" s="150"/>
      <c r="D11" s="151"/>
      <c r="E11" s="18" t="n">
        <v>7290</v>
      </c>
      <c r="F11" s="22" t="s">
        <v>172</v>
      </c>
      <c r="G11" s="150"/>
      <c r="H11" s="151"/>
    </row>
    <row r="12" customFormat="false" ht="12.75" hidden="false" customHeight="true" outlineLevel="0" collapsed="false">
      <c r="A12" s="18" t="n">
        <v>3006</v>
      </c>
      <c r="B12" s="19" t="s">
        <v>173</v>
      </c>
      <c r="C12" s="150"/>
      <c r="D12" s="151"/>
      <c r="E12" s="18" t="n">
        <v>7800</v>
      </c>
      <c r="F12" s="22" t="s">
        <v>174</v>
      </c>
      <c r="G12" s="150"/>
      <c r="H12" s="151"/>
    </row>
    <row r="13" customFormat="false" ht="12.75" hidden="false" customHeight="true" outlineLevel="0" collapsed="false">
      <c r="A13" s="18" t="n">
        <v>7840</v>
      </c>
      <c r="B13" s="19" t="s">
        <v>175</v>
      </c>
      <c r="C13" s="150"/>
      <c r="D13" s="151"/>
      <c r="E13" s="152" t="n">
        <v>7810</v>
      </c>
      <c r="F13" s="154" t="s">
        <v>176</v>
      </c>
      <c r="G13" s="150"/>
      <c r="H13" s="151"/>
    </row>
    <row r="14" customFormat="false" ht="12.75" hidden="false" customHeight="true" outlineLevel="0" collapsed="false">
      <c r="A14" s="18" t="n">
        <v>8474</v>
      </c>
      <c r="B14" s="19" t="s">
        <v>177</v>
      </c>
      <c r="C14" s="150"/>
      <c r="D14" s="151"/>
      <c r="E14" s="152" t="n">
        <v>7821</v>
      </c>
      <c r="F14" s="154" t="s">
        <v>178</v>
      </c>
      <c r="G14" s="150"/>
      <c r="H14" s="151"/>
    </row>
    <row r="15" customFormat="false" ht="12.75" hidden="false" customHeight="true" outlineLevel="0" collapsed="false">
      <c r="A15" s="18" t="n">
        <v>3099</v>
      </c>
      <c r="B15" s="19" t="s">
        <v>171</v>
      </c>
      <c r="C15" s="150"/>
      <c r="D15" s="151"/>
      <c r="E15" s="18" t="n">
        <v>7830</v>
      </c>
      <c r="F15" s="22" t="s">
        <v>179</v>
      </c>
      <c r="G15" s="150"/>
      <c r="H15" s="151"/>
    </row>
    <row r="16" customFormat="false" ht="12.75" hidden="false" customHeight="true" outlineLevel="0" collapsed="false">
      <c r="A16" s="18" t="n">
        <v>9001</v>
      </c>
      <c r="B16" s="19" t="s">
        <v>180</v>
      </c>
      <c r="C16" s="150"/>
      <c r="D16" s="151"/>
      <c r="E16" s="18" t="n">
        <v>7890</v>
      </c>
      <c r="F16" s="22" t="s">
        <v>181</v>
      </c>
      <c r="G16" s="150"/>
      <c r="H16" s="151"/>
    </row>
    <row r="17" customFormat="false" ht="12.75" hidden="false" customHeight="true" outlineLevel="0" collapsed="false">
      <c r="A17" s="18" t="n">
        <v>9020</v>
      </c>
      <c r="B17" s="22" t="s">
        <v>182</v>
      </c>
      <c r="C17" s="150"/>
      <c r="D17" s="151"/>
      <c r="E17" s="18" t="n">
        <v>8375</v>
      </c>
      <c r="F17" s="22" t="s">
        <v>12</v>
      </c>
      <c r="G17" s="150"/>
      <c r="H17" s="151"/>
    </row>
    <row r="18" customFormat="false" ht="12.75" hidden="false" customHeight="true" outlineLevel="0" collapsed="false">
      <c r="A18" s="18" t="n">
        <v>9027</v>
      </c>
      <c r="B18" s="19" t="s">
        <v>183</v>
      </c>
      <c r="C18" s="150"/>
      <c r="D18" s="151"/>
      <c r="E18" s="18" t="n">
        <v>8380</v>
      </c>
      <c r="F18" s="22" t="s">
        <v>184</v>
      </c>
      <c r="G18" s="150"/>
      <c r="H18" s="151"/>
    </row>
    <row r="19" customFormat="false" ht="12.75" hidden="false" customHeight="true" outlineLevel="0" collapsed="false">
      <c r="A19" s="18" t="n">
        <v>9028</v>
      </c>
      <c r="B19" s="19" t="s">
        <v>185</v>
      </c>
      <c r="C19" s="150"/>
      <c r="D19" s="151"/>
      <c r="E19" s="18" t="n">
        <v>8385</v>
      </c>
      <c r="F19" s="22" t="s">
        <v>186</v>
      </c>
      <c r="G19" s="150"/>
      <c r="H19" s="151"/>
    </row>
    <row r="20" customFormat="false" ht="12.75" hidden="false" customHeight="true" outlineLevel="0" collapsed="false">
      <c r="A20" s="18" t="n">
        <v>9030</v>
      </c>
      <c r="B20" s="19" t="s">
        <v>187</v>
      </c>
      <c r="C20" s="150"/>
      <c r="D20" s="151"/>
      <c r="E20" s="18" t="n">
        <v>8390</v>
      </c>
      <c r="F20" s="22" t="s">
        <v>14</v>
      </c>
      <c r="G20" s="150"/>
      <c r="H20" s="151"/>
    </row>
    <row r="21" customFormat="false" ht="12.75" hidden="false" customHeight="true" outlineLevel="0" collapsed="false">
      <c r="A21" s="18" t="n">
        <v>9040</v>
      </c>
      <c r="B21" s="19" t="s">
        <v>188</v>
      </c>
      <c r="C21" s="150"/>
      <c r="D21" s="151"/>
      <c r="E21" s="18" t="n">
        <v>8410</v>
      </c>
      <c r="F21" s="22" t="s">
        <v>189</v>
      </c>
      <c r="G21" s="150"/>
      <c r="H21" s="151"/>
    </row>
    <row r="22" customFormat="false" ht="12.75" hidden="false" customHeight="true" outlineLevel="0" collapsed="false">
      <c r="A22" s="18" t="n">
        <v>9045</v>
      </c>
      <c r="B22" s="22" t="s">
        <v>190</v>
      </c>
      <c r="C22" s="150"/>
      <c r="D22" s="151"/>
      <c r="E22" s="18" t="n">
        <v>7970</v>
      </c>
      <c r="F22" s="22" t="s">
        <v>191</v>
      </c>
      <c r="G22" s="150"/>
      <c r="H22" s="151"/>
    </row>
    <row r="23" customFormat="false" ht="12.75" hidden="false" customHeight="true" outlineLevel="0" collapsed="false">
      <c r="A23" s="18" t="n">
        <v>9046</v>
      </c>
      <c r="B23" s="22" t="s">
        <v>192</v>
      </c>
      <c r="C23" s="150"/>
      <c r="D23" s="151"/>
      <c r="E23" s="18" t="n">
        <v>8452</v>
      </c>
      <c r="F23" s="22" t="s">
        <v>193</v>
      </c>
      <c r="G23" s="150"/>
      <c r="H23" s="151"/>
    </row>
    <row r="24" customFormat="false" ht="12.75" hidden="false" customHeight="true" outlineLevel="0" collapsed="false">
      <c r="A24" s="18" t="n">
        <v>9047</v>
      </c>
      <c r="B24" s="19" t="s">
        <v>194</v>
      </c>
      <c r="C24" s="150"/>
      <c r="D24" s="151"/>
      <c r="E24" s="18" t="n">
        <v>8460</v>
      </c>
      <c r="F24" s="22" t="s">
        <v>195</v>
      </c>
      <c r="G24" s="150"/>
      <c r="H24" s="151"/>
    </row>
    <row r="25" customFormat="false" ht="12.75" hidden="false" customHeight="true" outlineLevel="0" collapsed="false">
      <c r="A25" s="155" t="n">
        <v>8599</v>
      </c>
      <c r="B25" s="156" t="s">
        <v>196</v>
      </c>
      <c r="C25" s="150"/>
      <c r="D25" s="151"/>
      <c r="E25" s="18" t="n">
        <v>8454</v>
      </c>
      <c r="F25" s="22" t="s">
        <v>197</v>
      </c>
      <c r="G25" s="150"/>
      <c r="H25" s="151"/>
    </row>
    <row r="26" customFormat="false" ht="12.75" hidden="false" customHeight="true" outlineLevel="0" collapsed="false">
      <c r="A26" s="18" t="n">
        <v>1800</v>
      </c>
      <c r="B26" s="22" t="s">
        <v>198</v>
      </c>
      <c r="C26" s="150"/>
      <c r="D26" s="151"/>
      <c r="E26" s="18" t="n">
        <v>8453</v>
      </c>
      <c r="F26" s="22" t="s">
        <v>199</v>
      </c>
      <c r="G26" s="150"/>
      <c r="H26" s="151"/>
    </row>
    <row r="27" customFormat="false" ht="12.75" hidden="false" customHeight="true" outlineLevel="0" collapsed="false">
      <c r="A27" s="25"/>
      <c r="B27" s="26" t="s">
        <v>16</v>
      </c>
      <c r="C27" s="157" t="n">
        <f aca="false">SUM(C7:C26)</f>
        <v>0</v>
      </c>
      <c r="D27" s="158"/>
      <c r="E27" s="18" t="n">
        <v>8464</v>
      </c>
      <c r="F27" s="22" t="s">
        <v>200</v>
      </c>
      <c r="G27" s="150"/>
      <c r="H27" s="151"/>
    </row>
    <row r="28" customFormat="false" ht="12.75" hidden="false" customHeight="true" outlineLevel="0" collapsed="false">
      <c r="B28" s="28"/>
      <c r="C28" s="159"/>
      <c r="D28" s="158"/>
      <c r="E28" s="18" t="n">
        <v>8470</v>
      </c>
      <c r="F28" s="22" t="s">
        <v>201</v>
      </c>
      <c r="G28" s="150"/>
      <c r="H28" s="151"/>
    </row>
    <row r="29" customFormat="false" ht="12.75" hidden="false" customHeight="true" outlineLevel="0" collapsed="false">
      <c r="C29" s="160"/>
      <c r="D29" s="158"/>
      <c r="E29" s="18" t="n">
        <v>8500</v>
      </c>
      <c r="F29" s="22" t="s">
        <v>202</v>
      </c>
      <c r="G29" s="150"/>
      <c r="H29" s="151"/>
    </row>
    <row r="30" customFormat="false" ht="12.75" hidden="false" customHeight="true" outlineLevel="0" collapsed="false">
      <c r="B30" s="19" t="s">
        <v>17</v>
      </c>
      <c r="C30" s="150"/>
      <c r="D30" s="161"/>
      <c r="E30" s="18" t="n">
        <v>8501</v>
      </c>
      <c r="F30" s="22" t="s">
        <v>203</v>
      </c>
      <c r="G30" s="150"/>
      <c r="H30" s="151"/>
    </row>
    <row r="31" customFormat="false" ht="12.75" hidden="false" customHeight="true" outlineLevel="0" collapsed="false">
      <c r="B31" s="19" t="s">
        <v>18</v>
      </c>
      <c r="C31" s="150"/>
      <c r="D31" s="161"/>
      <c r="E31" s="18" t="n">
        <v>8505</v>
      </c>
      <c r="F31" s="22" t="s">
        <v>204</v>
      </c>
      <c r="G31" s="150"/>
      <c r="H31" s="151"/>
    </row>
    <row r="32" customFormat="false" ht="12.75" hidden="false" customHeight="true" outlineLevel="0" collapsed="false">
      <c r="C32" s="160"/>
      <c r="E32" s="162" t="n">
        <v>8512</v>
      </c>
      <c r="F32" s="22" t="s">
        <v>205</v>
      </c>
      <c r="G32" s="150"/>
      <c r="H32" s="151"/>
    </row>
    <row r="33" customFormat="false" ht="12.75" hidden="false" customHeight="true" outlineLevel="0" collapsed="false">
      <c r="B33" s="31" t="s">
        <v>19</v>
      </c>
      <c r="C33" s="163" t="n">
        <v>0</v>
      </c>
      <c r="E33" s="18" t="n">
        <v>8528</v>
      </c>
      <c r="F33" s="22" t="s">
        <v>206</v>
      </c>
      <c r="G33" s="150"/>
      <c r="H33" s="151"/>
    </row>
    <row r="34" customFormat="false" ht="12.75" hidden="false" customHeight="true" outlineLevel="0" collapsed="false">
      <c r="B34" s="31" t="s">
        <v>20</v>
      </c>
      <c r="C34" s="33" t="n">
        <f aca="false">C27+C30</f>
        <v>0</v>
      </c>
      <c r="E34" s="18" t="n">
        <v>8515</v>
      </c>
      <c r="F34" s="22" t="s">
        <v>207</v>
      </c>
      <c r="G34" s="150"/>
      <c r="H34" s="151"/>
    </row>
    <row r="35" customFormat="false" ht="12.75" hidden="false" customHeight="true" outlineLevel="0" collapsed="false">
      <c r="B35" s="31" t="s">
        <v>21</v>
      </c>
      <c r="C35" s="33" t="n">
        <f aca="false">G45+C31</f>
        <v>0</v>
      </c>
      <c r="E35" s="18" t="n">
        <v>8522</v>
      </c>
      <c r="F35" s="22" t="s">
        <v>208</v>
      </c>
      <c r="G35" s="150"/>
      <c r="H35" s="151"/>
    </row>
    <row r="36" customFormat="false" ht="12.75" hidden="false" customHeight="true" outlineLevel="0" collapsed="false">
      <c r="B36" s="31" t="s">
        <v>22</v>
      </c>
      <c r="C36" s="35" t="n">
        <f aca="false">C33+C34-C35</f>
        <v>0</v>
      </c>
      <c r="E36" s="18" t="n">
        <v>8518</v>
      </c>
      <c r="F36" s="22" t="s">
        <v>209</v>
      </c>
      <c r="G36" s="150"/>
      <c r="H36" s="151"/>
    </row>
    <row r="37" customFormat="false" ht="12.75" hidden="false" customHeight="true" outlineLevel="0" collapsed="false">
      <c r="B37" s="36"/>
      <c r="E37" s="18" t="n">
        <v>8513</v>
      </c>
      <c r="F37" s="22" t="s">
        <v>210</v>
      </c>
      <c r="G37" s="150"/>
      <c r="H37" s="151"/>
    </row>
    <row r="38" customFormat="false" ht="12.75" hidden="false" customHeight="true" outlineLevel="0" collapsed="false">
      <c r="B38" s="164" t="s">
        <v>23</v>
      </c>
      <c r="C38" s="165"/>
      <c r="E38" s="18" t="n">
        <v>8520</v>
      </c>
      <c r="F38" s="22" t="s">
        <v>211</v>
      </c>
      <c r="G38" s="150"/>
      <c r="H38" s="151"/>
    </row>
    <row r="39" customFormat="false" ht="12.75" hidden="false" customHeight="true" outlineLevel="0" collapsed="false">
      <c r="B39" s="166" t="s">
        <v>212</v>
      </c>
      <c r="C39" s="167"/>
      <c r="E39" s="155" t="n">
        <v>8599</v>
      </c>
      <c r="F39" s="156" t="s">
        <v>213</v>
      </c>
      <c r="G39" s="150"/>
      <c r="H39" s="151"/>
    </row>
    <row r="40" customFormat="false" ht="12.75" hidden="false" customHeight="true" outlineLevel="0" collapsed="false">
      <c r="B40" s="168"/>
      <c r="C40" s="169"/>
      <c r="E40" s="18" t="n">
        <v>9067</v>
      </c>
      <c r="F40" s="22" t="s">
        <v>214</v>
      </c>
      <c r="G40" s="150"/>
      <c r="H40" s="151"/>
    </row>
    <row r="41" customFormat="false" ht="12.75" hidden="false" customHeight="true" outlineLevel="0" collapsed="false">
      <c r="B41" s="168"/>
      <c r="C41" s="169"/>
      <c r="D41" s="39"/>
      <c r="E41" s="18" t="n">
        <v>9063</v>
      </c>
      <c r="F41" s="22" t="s">
        <v>215</v>
      </c>
      <c r="G41" s="150"/>
      <c r="H41" s="151"/>
    </row>
    <row r="42" customFormat="false" ht="12.75" hidden="false" customHeight="true" outlineLevel="0" collapsed="false">
      <c r="B42" s="170" t="str">
        <f aca="false">Perustiedot!$C$5</f>
        <v>Maya Meikäläinen  RAHON NIMI</v>
      </c>
      <c r="C42" s="169"/>
      <c r="E42" s="162" t="n">
        <v>9065</v>
      </c>
      <c r="F42" s="22" t="s">
        <v>216</v>
      </c>
      <c r="G42" s="150"/>
      <c r="H42" s="151"/>
    </row>
    <row r="43" customFormat="false" ht="12.75" hidden="false" customHeight="true" outlineLevel="0" collapsed="false">
      <c r="B43" s="171" t="n">
        <f aca="false">Perustiedot!$C$6</f>
        <v>456789012</v>
      </c>
      <c r="C43" s="169"/>
      <c r="D43" s="39"/>
      <c r="E43" s="18" t="n">
        <v>9056</v>
      </c>
      <c r="F43" s="22" t="s">
        <v>217</v>
      </c>
      <c r="G43" s="150"/>
      <c r="H43" s="151"/>
    </row>
    <row r="44" customFormat="false" ht="12.75" hidden="false" customHeight="true" outlineLevel="0" collapsed="false">
      <c r="B44" s="172" t="str">
        <f aca="false">Perustiedot!$C$7</f>
        <v>00.raho@onssi.fi</v>
      </c>
      <c r="C44" s="173"/>
      <c r="E44" s="18" t="n">
        <v>2951</v>
      </c>
      <c r="F44" s="22" t="s">
        <v>218</v>
      </c>
      <c r="G44" s="150"/>
      <c r="H44" s="151"/>
    </row>
    <row r="45" customFormat="false" ht="12.75" hidden="false" customHeight="true" outlineLevel="0" collapsed="false">
      <c r="E45" s="25"/>
      <c r="F45" s="26" t="s">
        <v>16</v>
      </c>
      <c r="G45" s="157" t="n">
        <f aca="false">SUM(G7:G44)</f>
        <v>0</v>
      </c>
    </row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1048576" customFormat="false" ht="12.75" hidden="false" customHeight="true" outlineLevel="0" collapsed="false"/>
  </sheetData>
  <sheetProtection sheet="true" objects="true" scenarios="true" selectLockedCells="true"/>
  <mergeCells count="3">
    <mergeCell ref="A6:B6"/>
    <mergeCell ref="E6:F6"/>
    <mergeCell ref="B40:B41"/>
  </mergeCells>
  <printOptions headings="false" gridLines="false" gridLinesSet="true" horizontalCentered="false" verticalCentered="false"/>
  <pageMargins left="0.236111111111111" right="0.236111111111111" top="0.590277777777778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45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F3" activeCellId="0" sqref="F3"/>
    </sheetView>
  </sheetViews>
  <sheetFormatPr defaultColWidth="6.859375" defaultRowHeight="12.8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2" width="30.7"/>
    <col collapsed="false" customWidth="true" hidden="false" outlineLevel="0" max="3" min="3" style="2" width="9.69"/>
    <col collapsed="false" customWidth="true" hidden="false" outlineLevel="0" max="4" min="4" style="2" width="35.72"/>
    <col collapsed="false" customWidth="true" hidden="false" outlineLevel="0" max="5" min="5" style="1" width="5.71"/>
    <col collapsed="false" customWidth="true" hidden="false" outlineLevel="0" max="6" min="6" style="2" width="30.7"/>
    <col collapsed="false" customWidth="true" hidden="false" outlineLevel="0" max="7" min="7" style="3" width="9.7"/>
    <col collapsed="false" customWidth="true" hidden="false" outlineLevel="0" max="8" min="8" style="2" width="35.72"/>
    <col collapsed="false" customWidth="false" hidden="true" outlineLevel="0" max="1024" min="9" style="2" width="6.85"/>
  </cols>
  <sheetData>
    <row r="1" s="176" customFormat="true" ht="15.6" hidden="false" customHeight="true" outlineLevel="0" collapsed="false">
      <c r="A1" s="174"/>
      <c r="B1" s="175"/>
      <c r="E1" s="174"/>
      <c r="G1" s="177"/>
      <c r="H1" s="8"/>
    </row>
    <row r="2" s="176" customFormat="true" ht="15.6" hidden="false" customHeight="true" outlineLevel="0" collapsed="false">
      <c r="A2" s="174"/>
      <c r="B2" s="138" t="str">
        <f aca="false">Perustiedot!B2</f>
        <v>Oulun Naisfutis ry</v>
      </c>
      <c r="E2" s="174"/>
      <c r="F2" s="139" t="s">
        <v>0</v>
      </c>
      <c r="G2" s="177"/>
      <c r="H2" s="8" t="s">
        <v>1</v>
      </c>
    </row>
    <row r="3" s="176" customFormat="true" ht="15.6" hidden="false" customHeight="true" outlineLevel="0" collapsed="false">
      <c r="A3" s="174"/>
      <c r="B3" s="138" t="str">
        <f aca="false">"Joukkue: " &amp; Perustiedot!C3</f>
        <v>Joukkue:</v>
      </c>
      <c r="D3" s="178"/>
      <c r="E3" s="174"/>
      <c r="F3" s="141" t="s">
        <v>219</v>
      </c>
      <c r="G3" s="177"/>
      <c r="H3" s="8" t="s">
        <v>3</v>
      </c>
    </row>
    <row r="4" s="176" customFormat="true" ht="15.6" hidden="false" customHeight="true" outlineLevel="0" collapsed="false">
      <c r="A4" s="174"/>
      <c r="B4" s="138" t="str">
        <f aca="false">"Tilinumero: " &amp; Perustiedot!C4</f>
        <v>Tilinumero: </v>
      </c>
      <c r="D4" s="179"/>
      <c r="E4" s="174"/>
      <c r="G4" s="177"/>
      <c r="H4" s="12" t="s">
        <v>4</v>
      </c>
    </row>
    <row r="5" s="176" customFormat="true" ht="15.6" hidden="false" customHeight="true" outlineLevel="0" collapsed="false">
      <c r="A5" s="174"/>
      <c r="B5" s="180"/>
      <c r="C5" s="180"/>
      <c r="D5" s="180"/>
      <c r="E5" s="181"/>
      <c r="F5" s="180"/>
      <c r="G5" s="177"/>
      <c r="H5" s="13"/>
    </row>
    <row r="6" customFormat="false" ht="12.75" hidden="false" customHeight="false" outlineLevel="0" collapsed="false">
      <c r="A6" s="14" t="s">
        <v>5</v>
      </c>
      <c r="B6" s="14"/>
      <c r="C6" s="15" t="s">
        <v>6</v>
      </c>
      <c r="D6" s="16" t="s">
        <v>7</v>
      </c>
      <c r="E6" s="14" t="s">
        <v>139</v>
      </c>
      <c r="F6" s="14"/>
      <c r="G6" s="17" t="str">
        <f aca="false">'11'!G6</f>
        <v>€ ( - )</v>
      </c>
      <c r="H6" s="16" t="s">
        <v>10</v>
      </c>
    </row>
    <row r="7" customFormat="false" ht="12.8" hidden="false" customHeight="false" outlineLevel="0" collapsed="false">
      <c r="A7" s="18" t="n">
        <f aca="false">'11'!A7</f>
        <v>3000</v>
      </c>
      <c r="B7" s="19" t="str">
        <f aca="false">'11'!B7</f>
        <v>Osallistumismaksut</v>
      </c>
      <c r="C7" s="182"/>
      <c r="D7" s="183"/>
      <c r="E7" s="18" t="n">
        <f aca="false">'11'!E7</f>
        <v>3006</v>
      </c>
      <c r="F7" s="22" t="str">
        <f aca="false">'11'!F7</f>
        <v>Seuramaksut hallinnolle</v>
      </c>
      <c r="G7" s="150"/>
      <c r="H7" s="184"/>
    </row>
    <row r="8" customFormat="false" ht="12.8" hidden="false" customHeight="false" outlineLevel="0" collapsed="false">
      <c r="A8" s="18" t="n">
        <f aca="false">'11'!A8</f>
        <v>3002</v>
      </c>
      <c r="B8" s="19" t="str">
        <f aca="false">'11'!B8</f>
        <v>Kausimaksut</v>
      </c>
      <c r="C8" s="182"/>
      <c r="D8" s="183"/>
      <c r="E8" s="185" t="n">
        <f aca="false">'11'!E8</f>
        <v>5201</v>
      </c>
      <c r="F8" s="154" t="str">
        <f aca="false">'11'!F8</f>
        <v>Tuomarit ja toimitsijat (Seuran kautta!)</v>
      </c>
      <c r="G8" s="150"/>
      <c r="H8" s="184"/>
    </row>
    <row r="9" customFormat="false" ht="12.8" hidden="false" customHeight="false" outlineLevel="0" collapsed="false">
      <c r="A9" s="18" t="n">
        <f aca="false">'11'!A9</f>
        <v>3003</v>
      </c>
      <c r="B9" s="19" t="str">
        <f aca="false">'11'!B9</f>
        <v>Omien turnausten tuotot</v>
      </c>
      <c r="C9" s="182"/>
      <c r="D9" s="183"/>
      <c r="E9" s="18" t="n">
        <f aca="false">'11'!E9</f>
        <v>7230</v>
      </c>
      <c r="F9" s="22" t="str">
        <f aca="false">'11'!F9</f>
        <v>Sali- ja kenttävuokrat</v>
      </c>
      <c r="G9" s="150"/>
      <c r="H9" s="184"/>
    </row>
    <row r="10" customFormat="false" ht="12.8" hidden="false" customHeight="false" outlineLevel="0" collapsed="false">
      <c r="A10" s="18" t="n">
        <f aca="false">'11'!A10</f>
        <v>3004</v>
      </c>
      <c r="B10" s="19" t="str">
        <f aca="false">'11'!B10</f>
        <v>Joukkuemaksut</v>
      </c>
      <c r="C10" s="182"/>
      <c r="D10" s="183"/>
      <c r="E10" s="18" t="n">
        <f aca="false">'11'!E10</f>
        <v>7510</v>
      </c>
      <c r="F10" s="22" t="str">
        <f aca="false">'11'!F10</f>
        <v>Autovuokrat</v>
      </c>
      <c r="G10" s="150"/>
      <c r="H10" s="184"/>
    </row>
    <row r="11" customFormat="false" ht="12.75" hidden="false" customHeight="true" outlineLevel="0" collapsed="false">
      <c r="A11" s="18" t="n">
        <f aca="false">'11'!A11</f>
        <v>3099</v>
      </c>
      <c r="B11" s="19" t="str">
        <f aca="false">'11'!B11</f>
        <v>Muut tuotot</v>
      </c>
      <c r="C11" s="182"/>
      <c r="D11" s="183"/>
      <c r="E11" s="18" t="n">
        <f aca="false">'11'!E11</f>
        <v>7290</v>
      </c>
      <c r="F11" s="22" t="str">
        <f aca="false">'11'!F11</f>
        <v>Muut vuokrat</v>
      </c>
      <c r="G11" s="150"/>
      <c r="H11" s="184"/>
    </row>
    <row r="12" customFormat="false" ht="12.75" hidden="false" customHeight="true" outlineLevel="0" collapsed="false">
      <c r="A12" s="18" t="n">
        <f aca="false">'11'!A12</f>
        <v>3006</v>
      </c>
      <c r="B12" s="19" t="str">
        <f aca="false">'11'!B12</f>
        <v>Seuramaksut joukkueet (+/-)</v>
      </c>
      <c r="C12" s="182"/>
      <c r="D12" s="183"/>
      <c r="E12" s="18" t="n">
        <f aca="false">'11'!E12</f>
        <v>7800</v>
      </c>
      <c r="F12" s="22" t="str">
        <f aca="false">'11'!F12</f>
        <v>Matkaliput</v>
      </c>
      <c r="G12" s="150"/>
      <c r="H12" s="184"/>
    </row>
    <row r="13" customFormat="false" ht="12.75" hidden="false" customHeight="true" outlineLevel="0" collapsed="false">
      <c r="A13" s="18" t="n">
        <f aca="false">'11'!A13</f>
        <v>7840</v>
      </c>
      <c r="B13" s="19" t="str">
        <f aca="false">'11'!B13</f>
        <v>Turnausomavastuut</v>
      </c>
      <c r="C13" s="182"/>
      <c r="D13" s="183"/>
      <c r="E13" s="185" t="n">
        <f aca="false">'11'!E13</f>
        <v>7810</v>
      </c>
      <c r="F13" s="154" t="str">
        <f aca="false">'11'!F13</f>
        <v>Päivärahat (Seuran kautta!)</v>
      </c>
      <c r="G13" s="150"/>
      <c r="H13" s="184"/>
    </row>
    <row r="14" customFormat="false" ht="12.75" hidden="false" customHeight="true" outlineLevel="0" collapsed="false">
      <c r="A14" s="18" t="n">
        <f aca="false">'11'!A14</f>
        <v>8474</v>
      </c>
      <c r="B14" s="19" t="str">
        <f aca="false">'11'!B14</f>
        <v>Varusteomavastuut</v>
      </c>
      <c r="C14" s="182"/>
      <c r="D14" s="183"/>
      <c r="E14" s="185" t="n">
        <f aca="false">'11'!E14</f>
        <v>7821</v>
      </c>
      <c r="F14" s="154" t="str">
        <f aca="false">'11'!F14</f>
        <v>Kilometrikorvaukset (Seuran kautta!)</v>
      </c>
      <c r="G14" s="150"/>
      <c r="H14" s="184"/>
    </row>
    <row r="15" customFormat="false" ht="12.75" hidden="false" customHeight="true" outlineLevel="0" collapsed="false">
      <c r="A15" s="18" t="n">
        <f aca="false">'11'!A15</f>
        <v>3099</v>
      </c>
      <c r="B15" s="19" t="str">
        <f aca="false">'11'!B15</f>
        <v>Muut tuotot</v>
      </c>
      <c r="C15" s="182"/>
      <c r="D15" s="183"/>
      <c r="E15" s="18" t="n">
        <f aca="false">'11'!E15</f>
        <v>7830</v>
      </c>
      <c r="F15" s="22" t="str">
        <f aca="false">'11'!F15</f>
        <v>Majoitus- ja ruokailut</v>
      </c>
      <c r="G15" s="150"/>
      <c r="H15" s="184"/>
    </row>
    <row r="16" customFormat="false" ht="12.75" hidden="false" customHeight="true" outlineLevel="0" collapsed="false">
      <c r="A16" s="18" t="n">
        <f aca="false">'11'!A16</f>
        <v>9001</v>
      </c>
      <c r="B16" s="19" t="str">
        <f aca="false">'11'!B16</f>
        <v>Jäsenmaksut</v>
      </c>
      <c r="C16" s="182"/>
      <c r="D16" s="183"/>
      <c r="E16" s="18" t="n">
        <f aca="false">'11'!E16</f>
        <v>7890</v>
      </c>
      <c r="F16" s="22" t="str">
        <f aca="false">'11'!F16</f>
        <v>Muut matkakulut</v>
      </c>
      <c r="G16" s="150"/>
      <c r="H16" s="184"/>
    </row>
    <row r="17" customFormat="false" ht="12.8" hidden="false" customHeight="false" outlineLevel="0" collapsed="false">
      <c r="A17" s="18" t="n">
        <f aca="false">'11'!A17</f>
        <v>9020</v>
      </c>
      <c r="B17" s="19" t="str">
        <f aca="false">'11'!B17</f>
        <v>Ilmoitus ja mainostuotot</v>
      </c>
      <c r="C17" s="182"/>
      <c r="D17" s="183"/>
      <c r="E17" s="18" t="n">
        <v>8375</v>
      </c>
      <c r="F17" s="22" t="s">
        <v>12</v>
      </c>
      <c r="G17" s="150"/>
      <c r="H17" s="184"/>
    </row>
    <row r="18" customFormat="false" ht="12.8" hidden="false" customHeight="false" outlineLevel="0" collapsed="false">
      <c r="A18" s="18" t="n">
        <f aca="false">'11'!A18</f>
        <v>9027</v>
      </c>
      <c r="B18" s="19" t="str">
        <f aca="false">'11'!B18</f>
        <v>Puffettimyynti</v>
      </c>
      <c r="C18" s="182"/>
      <c r="D18" s="183"/>
      <c r="E18" s="18" t="n">
        <f aca="false">'11'!E18</f>
        <v>8380</v>
      </c>
      <c r="F18" s="22" t="str">
        <f aca="false">'11'!F18</f>
        <v>Kuljetuspalvelut</v>
      </c>
      <c r="G18" s="150"/>
      <c r="H18" s="184"/>
    </row>
    <row r="19" customFormat="false" ht="12.8" hidden="false" customHeight="false" outlineLevel="0" collapsed="false">
      <c r="A19" s="18" t="n">
        <f aca="false">'11'!A19</f>
        <v>9028</v>
      </c>
      <c r="B19" s="19" t="str">
        <f aca="false">'11'!B19</f>
        <v>Arpatuotot</v>
      </c>
      <c r="C19" s="182"/>
      <c r="D19" s="183"/>
      <c r="E19" s="18" t="n">
        <f aca="false">'11'!E19</f>
        <v>8385</v>
      </c>
      <c r="F19" s="22" t="str">
        <f aca="false">'11'!F19</f>
        <v>Lajipalvelut</v>
      </c>
      <c r="G19" s="150"/>
      <c r="H19" s="184"/>
    </row>
    <row r="20" customFormat="false" ht="12.75" hidden="false" customHeight="true" outlineLevel="0" collapsed="false">
      <c r="A20" s="18" t="n">
        <f aca="false">'11'!A20</f>
        <v>9030</v>
      </c>
      <c r="B20" s="19" t="str">
        <f aca="false">'11'!B20</f>
        <v>Lahjoitukset</v>
      </c>
      <c r="C20" s="182"/>
      <c r="D20" s="183"/>
      <c r="E20" s="18" t="n">
        <f aca="false">'11'!E20</f>
        <v>8390</v>
      </c>
      <c r="F20" s="22" t="s">
        <v>14</v>
      </c>
      <c r="G20" s="150"/>
      <c r="H20" s="184"/>
    </row>
    <row r="21" customFormat="false" ht="12.75" hidden="false" customHeight="true" outlineLevel="0" collapsed="false">
      <c r="A21" s="18" t="n">
        <f aca="false">'11'!A21</f>
        <v>9040</v>
      </c>
      <c r="B21" s="19" t="str">
        <f aca="false">'11'!B21</f>
        <v>Talkootoiminnan tuotot</v>
      </c>
      <c r="C21" s="182"/>
      <c r="D21" s="183"/>
      <c r="E21" s="18" t="n">
        <f aca="false">'11'!E21</f>
        <v>8410</v>
      </c>
      <c r="F21" s="22" t="str">
        <f aca="false">'11'!F21</f>
        <v>Muut ostetut palvelut</v>
      </c>
      <c r="G21" s="150"/>
      <c r="H21" s="184"/>
    </row>
    <row r="22" customFormat="false" ht="12.75" hidden="false" customHeight="true" outlineLevel="0" collapsed="false">
      <c r="A22" s="18" t="n">
        <f aca="false">'11'!A22</f>
        <v>9045</v>
      </c>
      <c r="B22" s="19" t="str">
        <f aca="false">'11'!B22</f>
        <v>Yhteistyösopimukset</v>
      </c>
      <c r="C22" s="182"/>
      <c r="D22" s="183"/>
      <c r="E22" s="18" t="n">
        <f aca="false">'11'!E22</f>
        <v>7970</v>
      </c>
      <c r="F22" s="22" t="str">
        <f aca="false">'11'!F22</f>
        <v>Kulut omasta tarjoilusta</v>
      </c>
      <c r="G22" s="150"/>
      <c r="H22" s="184"/>
    </row>
    <row r="23" customFormat="false" ht="12.8" hidden="false" customHeight="false" outlineLevel="0" collapsed="false">
      <c r="A23" s="18" t="n">
        <f aca="false">'11'!A23</f>
        <v>9046</v>
      </c>
      <c r="B23" s="19" t="str">
        <f aca="false">'11'!B23</f>
        <v>Myynti 0%</v>
      </c>
      <c r="C23" s="182"/>
      <c r="D23" s="183"/>
      <c r="E23" s="18" t="n">
        <f aca="false">'11'!E23</f>
        <v>8452</v>
      </c>
      <c r="F23" s="22" t="str">
        <f aca="false">'11'!F23</f>
        <v>Muut materiaalikulut</v>
      </c>
      <c r="G23" s="150"/>
      <c r="H23" s="184"/>
    </row>
    <row r="24" customFormat="false" ht="12.75" hidden="false" customHeight="true" outlineLevel="0" collapsed="false">
      <c r="A24" s="18" t="n">
        <f aca="false">'11'!A24</f>
        <v>9047</v>
      </c>
      <c r="B24" s="19" t="str">
        <f aca="false">'11'!B24</f>
        <v>Fanituotemyynti</v>
      </c>
      <c r="C24" s="182"/>
      <c r="D24" s="183"/>
      <c r="E24" s="18" t="n">
        <f aca="false">'11'!E24</f>
        <v>8460</v>
      </c>
      <c r="F24" s="22" t="str">
        <f aca="false">'11'!F24</f>
        <v>Sarjamaksut</v>
      </c>
      <c r="G24" s="150"/>
      <c r="H24" s="184"/>
    </row>
    <row r="25" customFormat="false" ht="12.75" hidden="false" customHeight="true" outlineLevel="0" collapsed="false">
      <c r="A25" s="186" t="n">
        <f aca="false">'11'!A25</f>
        <v>8599</v>
      </c>
      <c r="B25" s="187" t="str">
        <f aca="false">'11'!B25</f>
        <v>Sisäiset siirrot  (+)</v>
      </c>
      <c r="C25" s="182"/>
      <c r="D25" s="183"/>
      <c r="E25" s="18" t="n">
        <f aca="false">'11'!E25</f>
        <v>8454</v>
      </c>
      <c r="F25" s="22" t="str">
        <f aca="false">'11'!F25</f>
        <v>Osanottomaksut koulutus</v>
      </c>
      <c r="G25" s="150"/>
      <c r="H25" s="184"/>
    </row>
    <row r="26" customFormat="false" ht="12.75" hidden="false" customHeight="true" outlineLevel="0" collapsed="false">
      <c r="A26" s="18" t="n">
        <f aca="false">'11'!A26</f>
        <v>1800</v>
      </c>
      <c r="B26" s="19" t="str">
        <f aca="false">'11'!B26</f>
        <v>Siirtosaamiset</v>
      </c>
      <c r="C26" s="182"/>
      <c r="D26" s="183"/>
      <c r="E26" s="18" t="n">
        <f aca="false">'11'!E26</f>
        <v>8453</v>
      </c>
      <c r="F26" s="22" t="str">
        <f aca="false">'11'!F26</f>
        <v>Osanottomaksut turnaukset/leirit</v>
      </c>
      <c r="G26" s="150"/>
      <c r="H26" s="184"/>
    </row>
    <row r="27" customFormat="false" ht="12.75" hidden="false" customHeight="true" outlineLevel="0" collapsed="false">
      <c r="A27" s="25"/>
      <c r="B27" s="26" t="s">
        <v>16</v>
      </c>
      <c r="C27" s="27" t="n">
        <f aca="false">SUM(C7:C26)</f>
        <v>0</v>
      </c>
      <c r="D27" s="89"/>
      <c r="E27" s="18" t="n">
        <f aca="false">'11'!E27</f>
        <v>8464</v>
      </c>
      <c r="F27" s="22" t="str">
        <f aca="false">'11'!F27</f>
        <v>Muut osallistumismaksut</v>
      </c>
      <c r="G27" s="150"/>
      <c r="H27" s="184"/>
    </row>
    <row r="28" customFormat="false" ht="12.75" hidden="false" customHeight="true" outlineLevel="0" collapsed="false">
      <c r="B28" s="28"/>
      <c r="C28" s="29"/>
      <c r="D28" s="89"/>
      <c r="E28" s="18" t="n">
        <f aca="false">'11'!E28</f>
        <v>8470</v>
      </c>
      <c r="F28" s="22" t="str">
        <f aca="false">'11'!F28</f>
        <v>Varusteet ja välineet</v>
      </c>
      <c r="G28" s="150"/>
      <c r="H28" s="184"/>
    </row>
    <row r="29" customFormat="false" ht="12.75" hidden="false" customHeight="true" outlineLevel="0" collapsed="false">
      <c r="C29" s="3"/>
      <c r="D29" s="89"/>
      <c r="E29" s="18" t="n">
        <f aca="false">'11'!E29</f>
        <v>8500</v>
      </c>
      <c r="F29" s="22" t="str">
        <f aca="false">'11'!F29</f>
        <v>Kokous- ja neuvottelukulut</v>
      </c>
      <c r="G29" s="150"/>
      <c r="H29" s="184"/>
    </row>
    <row r="30" customFormat="false" ht="12.75" hidden="false" customHeight="true" outlineLevel="0" collapsed="false">
      <c r="B30" s="19" t="s">
        <v>17</v>
      </c>
      <c r="C30" s="182"/>
      <c r="D30" s="188"/>
      <c r="E30" s="18" t="n">
        <f aca="false">'11'!E30</f>
        <v>8501</v>
      </c>
      <c r="F30" s="22" t="str">
        <f aca="false">'11'!F30</f>
        <v>Postikulut</v>
      </c>
      <c r="G30" s="150"/>
      <c r="H30" s="184"/>
    </row>
    <row r="31" customFormat="false" ht="12.75" hidden="false" customHeight="true" outlineLevel="0" collapsed="false">
      <c r="B31" s="19" t="s">
        <v>18</v>
      </c>
      <c r="C31" s="182"/>
      <c r="D31" s="188"/>
      <c r="E31" s="18" t="n">
        <f aca="false">'11'!E31</f>
        <v>8505</v>
      </c>
      <c r="F31" s="22" t="str">
        <f aca="false">'11'!F31</f>
        <v>Kopionti/toimistotarvikkeet</v>
      </c>
      <c r="G31" s="150"/>
      <c r="H31" s="184"/>
    </row>
    <row r="32" customFormat="false" ht="12.75" hidden="false" customHeight="true" outlineLevel="0" collapsed="false">
      <c r="C32" s="3"/>
      <c r="E32" s="18" t="n">
        <f aca="false">'11'!E32</f>
        <v>8512</v>
      </c>
      <c r="F32" s="22" t="str">
        <f aca="false">'11'!F32</f>
        <v>Palkinnot</v>
      </c>
      <c r="G32" s="150"/>
      <c r="H32" s="184"/>
    </row>
    <row r="33" customFormat="false" ht="12.75" hidden="false" customHeight="true" outlineLevel="0" collapsed="false">
      <c r="B33" s="31" t="s">
        <v>19</v>
      </c>
      <c r="C33" s="163" t="n">
        <f aca="false">'11'!C36</f>
        <v>0</v>
      </c>
      <c r="E33" s="18" t="n">
        <f aca="false">'11'!E33</f>
        <v>8528</v>
      </c>
      <c r="F33" s="22" t="str">
        <f aca="false">'11'!F33</f>
        <v>Omien turnausten kulut</v>
      </c>
      <c r="G33" s="150"/>
      <c r="H33" s="184"/>
    </row>
    <row r="34" customFormat="false" ht="12.75" hidden="false" customHeight="true" outlineLevel="0" collapsed="false">
      <c r="B34" s="31" t="s">
        <v>20</v>
      </c>
      <c r="C34" s="33" t="n">
        <f aca="false">C27+C30</f>
        <v>0</v>
      </c>
      <c r="E34" s="18" t="n">
        <f aca="false">'11'!E34</f>
        <v>8515</v>
      </c>
      <c r="F34" s="22" t="str">
        <f aca="false">'11'!F34</f>
        <v>Pankinkulut</v>
      </c>
      <c r="G34" s="150"/>
      <c r="H34" s="184"/>
    </row>
    <row r="35" customFormat="false" ht="12.75" hidden="false" customHeight="true" outlineLevel="0" collapsed="false">
      <c r="B35" s="31" t="s">
        <v>21</v>
      </c>
      <c r="C35" s="33" t="n">
        <f aca="false">G45+C31</f>
        <v>0</v>
      </c>
      <c r="E35" s="18" t="n">
        <f aca="false">'11'!E35</f>
        <v>8522</v>
      </c>
      <c r="F35" s="22" t="str">
        <f aca="false">'11'!F35</f>
        <v>Siirtomaksut/lisenssit yms.</v>
      </c>
      <c r="G35" s="150"/>
      <c r="H35" s="184"/>
    </row>
    <row r="36" customFormat="false" ht="12.75" hidden="false" customHeight="true" outlineLevel="0" collapsed="false">
      <c r="B36" s="31" t="s">
        <v>22</v>
      </c>
      <c r="C36" s="35" t="n">
        <f aca="false">C33+C34-C35</f>
        <v>0</v>
      </c>
      <c r="E36" s="18" t="n">
        <f aca="false">'11'!E36</f>
        <v>8518</v>
      </c>
      <c r="F36" s="22" t="str">
        <f aca="false">'11'!F36</f>
        <v>Ensiapu-, terveydenhoito</v>
      </c>
      <c r="G36" s="150"/>
      <c r="H36" s="184"/>
    </row>
    <row r="37" customFormat="false" ht="12.75" hidden="false" customHeight="true" outlineLevel="0" collapsed="false">
      <c r="B37" s="36"/>
      <c r="E37" s="18" t="n">
        <f aca="false">'11'!E37</f>
        <v>8513</v>
      </c>
      <c r="F37" s="22" t="str">
        <f aca="false">'11'!F37</f>
        <v>Huomionosoitukset</v>
      </c>
      <c r="G37" s="150"/>
      <c r="H37" s="184"/>
    </row>
    <row r="38" customFormat="false" ht="12.75" hidden="false" customHeight="true" outlineLevel="0" collapsed="false">
      <c r="B38" s="164" t="s">
        <v>23</v>
      </c>
      <c r="C38" s="165"/>
      <c r="E38" s="18" t="n">
        <f aca="false">'11'!E38</f>
        <v>8520</v>
      </c>
      <c r="F38" s="22" t="str">
        <f aca="false">'11'!F38</f>
        <v>Virkistys- ja päättäjäiskulut</v>
      </c>
      <c r="G38" s="150"/>
      <c r="H38" s="184"/>
    </row>
    <row r="39" customFormat="false" ht="12.75" hidden="false" customHeight="true" outlineLevel="0" collapsed="false">
      <c r="B39" s="166" t="s">
        <v>212</v>
      </c>
      <c r="C39" s="167"/>
      <c r="E39" s="189" t="n">
        <f aca="false">'11'!E39</f>
        <v>8599</v>
      </c>
      <c r="F39" s="190" t="str">
        <f aca="false">'11'!F39</f>
        <v>Sisäiset siirrot  (-)</v>
      </c>
      <c r="G39" s="150"/>
      <c r="H39" s="184"/>
    </row>
    <row r="40" customFormat="false" ht="12.75" hidden="false" customHeight="true" outlineLevel="0" collapsed="false">
      <c r="B40" s="168"/>
      <c r="C40" s="169"/>
      <c r="E40" s="18" t="n">
        <f aca="false">'11'!E40</f>
        <v>9067</v>
      </c>
      <c r="F40" s="22" t="str">
        <f aca="false">'11'!F40</f>
        <v>Puffettikulut</v>
      </c>
      <c r="G40" s="150"/>
      <c r="H40" s="184"/>
    </row>
    <row r="41" customFormat="false" ht="12.75" hidden="false" customHeight="true" outlineLevel="0" collapsed="false">
      <c r="B41" s="168"/>
      <c r="C41" s="169"/>
      <c r="D41" s="39"/>
      <c r="E41" s="18" t="n">
        <f aca="false">'11'!E41</f>
        <v>9063</v>
      </c>
      <c r="F41" s="22" t="str">
        <f aca="false">'11'!F41</f>
        <v>Arpajaiskulut</v>
      </c>
      <c r="G41" s="150"/>
      <c r="H41" s="184"/>
    </row>
    <row r="42" customFormat="false" ht="12.75" hidden="false" customHeight="true" outlineLevel="0" collapsed="false">
      <c r="B42" s="170" t="str">
        <f aca="false">Perustiedot!$C$5</f>
        <v>Maya Meikäläinen  RAHON NIMI</v>
      </c>
      <c r="C42" s="169"/>
      <c r="E42" s="18" t="n">
        <f aca="false">'11'!E42</f>
        <v>9065</v>
      </c>
      <c r="F42" s="22" t="str">
        <f aca="false">'11'!F42</f>
        <v>Talkootoiminnan kulut</v>
      </c>
      <c r="G42" s="150"/>
      <c r="H42" s="184"/>
    </row>
    <row r="43" customFormat="false" ht="12.75" hidden="false" customHeight="true" outlineLevel="0" collapsed="false">
      <c r="B43" s="171" t="n">
        <f aca="false">Perustiedot!$C$6</f>
        <v>456789012</v>
      </c>
      <c r="C43" s="169"/>
      <c r="D43" s="39"/>
      <c r="E43" s="18" t="n">
        <f aca="false">'11'!E43</f>
        <v>9056</v>
      </c>
      <c r="F43" s="22" t="str">
        <f aca="false">'11'!F43</f>
        <v>Ostot 0%</v>
      </c>
      <c r="G43" s="150"/>
      <c r="H43" s="184"/>
    </row>
    <row r="44" customFormat="false" ht="12.75" hidden="false" customHeight="true" outlineLevel="0" collapsed="false">
      <c r="B44" s="172" t="str">
        <f aca="false">Perustiedot!$C$7</f>
        <v>00.raho@onssi.fi</v>
      </c>
      <c r="C44" s="173"/>
      <c r="E44" s="18" t="n">
        <f aca="false">'11'!E44</f>
        <v>2951</v>
      </c>
      <c r="F44" s="22" t="str">
        <f aca="false">'11'!F44</f>
        <v>Siirtovelat</v>
      </c>
      <c r="G44" s="150"/>
      <c r="H44" s="184"/>
    </row>
    <row r="45" customFormat="false" ht="12.8" hidden="false" customHeight="false" outlineLevel="0" collapsed="false">
      <c r="E45" s="25"/>
      <c r="F45" s="26" t="s">
        <v>16</v>
      </c>
      <c r="G45" s="157" t="n">
        <f aca="false">SUM(G7:G44)</f>
        <v>0</v>
      </c>
    </row>
  </sheetData>
  <sheetProtection sheet="true" objects="true" scenarios="true" selectLockedCells="true"/>
  <mergeCells count="3">
    <mergeCell ref="A6:B6"/>
    <mergeCell ref="E6:F6"/>
    <mergeCell ref="B40:B41"/>
  </mergeCells>
  <printOptions headings="false" gridLines="false" gridLinesSet="true" horizontalCentered="false" verticalCentered="false"/>
  <pageMargins left="0.236111111111111" right="0.236111111111111" top="0.590277777777778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45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F3" activeCellId="0" sqref="F3"/>
    </sheetView>
  </sheetViews>
  <sheetFormatPr defaultColWidth="8.76953125" defaultRowHeight="15" zeroHeight="false" outlineLevelRow="0" outlineLevelCol="0"/>
  <cols>
    <col collapsed="false" customWidth="true" hidden="false" outlineLevel="0" max="1" min="1" style="1" width="9.28"/>
    <col collapsed="false" customWidth="true" hidden="false" outlineLevel="0" max="2" min="2" style="2" width="16.71"/>
    <col collapsed="false" customWidth="true" hidden="false" outlineLevel="0" max="3" min="3" style="2" width="28.14"/>
    <col collapsed="false" customWidth="true" hidden="false" outlineLevel="0" max="4" min="4" style="2" width="9.28"/>
    <col collapsed="false" customWidth="true" hidden="false" outlineLevel="0" max="5" min="5" style="1" width="9.43"/>
    <col collapsed="false" customWidth="true" hidden="false" outlineLevel="0" max="6" min="6" style="2" width="34"/>
    <col collapsed="false" customWidth="true" hidden="false" outlineLevel="0" max="7" min="7" style="3" width="9.7"/>
    <col collapsed="false" customWidth="true" hidden="false" outlineLevel="0" max="8" min="8" style="2" width="15.28"/>
  </cols>
  <sheetData>
    <row r="1" s="9" customFormat="true" ht="15" hidden="false" customHeight="false" outlineLevel="0" collapsed="false">
      <c r="A1" s="4"/>
      <c r="B1" s="5"/>
      <c r="C1" s="6"/>
      <c r="D1" s="6"/>
      <c r="E1" s="4"/>
      <c r="F1" s="6"/>
      <c r="G1" s="7"/>
      <c r="H1" s="191" t="s">
        <v>128</v>
      </c>
    </row>
    <row r="2" s="9" customFormat="true" ht="15" hidden="false" customHeight="false" outlineLevel="0" collapsed="false">
      <c r="A2" s="4"/>
      <c r="B2" s="5" t="str">
        <f aca="false">Perustiedot!B2</f>
        <v>Oulun Naisfutis ry</v>
      </c>
      <c r="C2" s="6"/>
      <c r="D2" s="6"/>
      <c r="E2" s="4"/>
      <c r="F2" s="6" t="s">
        <v>220</v>
      </c>
      <c r="G2" s="7"/>
      <c r="H2" s="11"/>
    </row>
    <row r="3" s="9" customFormat="true" ht="15" hidden="false" customHeight="false" outlineLevel="0" collapsed="false">
      <c r="A3" s="4"/>
      <c r="B3" s="5" t="str">
        <f aca="false">"Joukkue: "&amp;Perustiedot!C3</f>
        <v>Joukkue:</v>
      </c>
      <c r="C3" s="6"/>
      <c r="D3" s="10"/>
      <c r="E3" s="4"/>
      <c r="F3" s="11" t="str">
        <f aca="false">"Tilikausi " &amp; Perustiedot!C9</f>
        <v>Tilikausi 01.01.2023 - 31.12.2023</v>
      </c>
      <c r="G3" s="7"/>
      <c r="H3" s="11"/>
    </row>
    <row r="4" s="9" customFormat="true" ht="15" hidden="false" customHeight="false" outlineLevel="0" collapsed="false">
      <c r="A4" s="4"/>
      <c r="B4" s="5" t="str">
        <f aca="false">"Tilinumero: " &amp; Perustiedot!C4</f>
        <v>Tilinumero: </v>
      </c>
      <c r="C4" s="6"/>
      <c r="D4" s="11"/>
      <c r="E4" s="4"/>
      <c r="F4" s="6"/>
      <c r="G4" s="7"/>
      <c r="H4" s="11"/>
    </row>
    <row r="5" s="9" customFormat="true" ht="15" hidden="false" customHeight="false" outlineLevel="0" collapsed="false">
      <c r="A5" s="4"/>
      <c r="B5" s="6"/>
      <c r="C5" s="6"/>
      <c r="D5" s="6"/>
      <c r="E5" s="4"/>
      <c r="F5" s="6"/>
      <c r="G5" s="7"/>
      <c r="H5" s="6"/>
    </row>
    <row r="6" customFormat="false" ht="15" hidden="false" customHeight="false" outlineLevel="0" collapsed="false">
      <c r="A6" s="192" t="s">
        <v>221</v>
      </c>
      <c r="B6" s="192"/>
      <c r="C6" s="192"/>
      <c r="D6" s="192"/>
      <c r="E6" s="192"/>
      <c r="F6" s="192"/>
      <c r="G6" s="193"/>
      <c r="H6" s="89"/>
    </row>
    <row r="7" customFormat="false" ht="15" hidden="false" customHeight="false" outlineLevel="0" collapsed="false">
      <c r="A7" s="192" t="s">
        <v>222</v>
      </c>
      <c r="B7" s="192" t="s">
        <v>223</v>
      </c>
      <c r="C7" s="192" t="s">
        <v>224</v>
      </c>
      <c r="D7" s="192" t="s">
        <v>225</v>
      </c>
      <c r="E7" s="192" t="s">
        <v>226</v>
      </c>
      <c r="F7" s="192" t="s">
        <v>227</v>
      </c>
      <c r="G7" s="194" t="s">
        <v>228</v>
      </c>
      <c r="H7" s="192" t="s">
        <v>229</v>
      </c>
    </row>
    <row r="8" customFormat="false" ht="15" hidden="false" customHeight="false" outlineLevel="0" collapsed="false">
      <c r="A8" s="195"/>
      <c r="B8" s="196"/>
      <c r="C8" s="196"/>
      <c r="D8" s="196"/>
      <c r="E8" s="197"/>
      <c r="F8" s="196"/>
      <c r="G8" s="198"/>
      <c r="H8" s="195"/>
    </row>
    <row r="9" customFormat="false" ht="15" hidden="false" customHeight="false" outlineLevel="0" collapsed="false">
      <c r="A9" s="195"/>
      <c r="B9" s="196"/>
      <c r="C9" s="196"/>
      <c r="D9" s="196"/>
      <c r="E9" s="198"/>
      <c r="F9" s="196"/>
      <c r="G9" s="198"/>
      <c r="H9" s="195"/>
    </row>
    <row r="10" customFormat="false" ht="15" hidden="false" customHeight="false" outlineLevel="0" collapsed="false">
      <c r="A10" s="195"/>
      <c r="B10" s="196"/>
      <c r="C10" s="196"/>
      <c r="D10" s="196"/>
      <c r="E10" s="198"/>
      <c r="F10" s="196"/>
      <c r="G10" s="198"/>
      <c r="H10" s="195"/>
    </row>
    <row r="11" customFormat="false" ht="15" hidden="false" customHeight="false" outlineLevel="0" collapsed="false">
      <c r="A11" s="195"/>
      <c r="B11" s="196"/>
      <c r="C11" s="196"/>
      <c r="D11" s="196"/>
      <c r="E11" s="198"/>
      <c r="F11" s="196"/>
      <c r="G11" s="198"/>
      <c r="H11" s="195"/>
    </row>
    <row r="12" customFormat="false" ht="15" hidden="false" customHeight="false" outlineLevel="0" collapsed="false">
      <c r="A12" s="195"/>
      <c r="B12" s="196"/>
      <c r="C12" s="196"/>
      <c r="D12" s="196"/>
      <c r="E12" s="198"/>
      <c r="F12" s="196"/>
      <c r="G12" s="198"/>
      <c r="H12" s="195"/>
    </row>
    <row r="13" customFormat="false" ht="15" hidden="false" customHeight="false" outlineLevel="0" collapsed="false">
      <c r="A13" s="195"/>
      <c r="B13" s="196"/>
      <c r="C13" s="196"/>
      <c r="D13" s="196"/>
      <c r="E13" s="198" t="n">
        <v>0</v>
      </c>
      <c r="F13" s="196"/>
      <c r="G13" s="198"/>
      <c r="H13" s="195"/>
    </row>
    <row r="14" customFormat="false" ht="15" hidden="false" customHeight="false" outlineLevel="0" collapsed="false">
      <c r="A14" s="195"/>
      <c r="B14" s="196"/>
      <c r="C14" s="196"/>
      <c r="D14" s="196"/>
      <c r="E14" s="198"/>
      <c r="F14" s="196"/>
      <c r="G14" s="198"/>
      <c r="H14" s="195"/>
    </row>
    <row r="15" customFormat="false" ht="15" hidden="false" customHeight="false" outlineLevel="0" collapsed="false">
      <c r="A15" s="195"/>
      <c r="B15" s="196"/>
      <c r="C15" s="196"/>
      <c r="D15" s="196"/>
      <c r="E15" s="198"/>
      <c r="F15" s="196"/>
      <c r="G15" s="198"/>
      <c r="H15" s="195"/>
    </row>
    <row r="16" customFormat="false" ht="15" hidden="false" customHeight="false" outlineLevel="0" collapsed="false">
      <c r="A16" s="195"/>
      <c r="B16" s="196"/>
      <c r="C16" s="196"/>
      <c r="D16" s="196"/>
      <c r="E16" s="198"/>
      <c r="F16" s="196"/>
      <c r="G16" s="198"/>
      <c r="H16" s="195"/>
    </row>
    <row r="17" customFormat="false" ht="15" hidden="false" customHeight="false" outlineLevel="0" collapsed="false">
      <c r="A17" s="195"/>
      <c r="B17" s="196"/>
      <c r="C17" s="196"/>
      <c r="D17" s="196"/>
      <c r="E17" s="198"/>
      <c r="F17" s="196"/>
      <c r="G17" s="198"/>
      <c r="H17" s="195"/>
    </row>
    <row r="18" customFormat="false" ht="15" hidden="false" customHeight="false" outlineLevel="0" collapsed="false">
      <c r="A18" s="195"/>
      <c r="B18" s="196"/>
      <c r="C18" s="196"/>
      <c r="D18" s="196"/>
      <c r="E18" s="198"/>
      <c r="F18" s="196"/>
      <c r="G18" s="198"/>
      <c r="H18" s="195"/>
    </row>
    <row r="19" customFormat="false" ht="15" hidden="false" customHeight="false" outlineLevel="0" collapsed="false">
      <c r="A19" s="195"/>
      <c r="B19" s="196"/>
      <c r="C19" s="196"/>
      <c r="D19" s="196"/>
      <c r="E19" s="198"/>
      <c r="F19" s="196"/>
      <c r="G19" s="198"/>
      <c r="H19" s="195"/>
    </row>
    <row r="20" customFormat="false" ht="15" hidden="false" customHeight="false" outlineLevel="0" collapsed="false">
      <c r="A20" s="195"/>
      <c r="B20" s="196"/>
      <c r="C20" s="196"/>
      <c r="D20" s="196"/>
      <c r="E20" s="198"/>
      <c r="F20" s="196"/>
      <c r="G20" s="198"/>
      <c r="H20" s="195"/>
    </row>
    <row r="21" customFormat="false" ht="15" hidden="false" customHeight="false" outlineLevel="0" collapsed="false">
      <c r="A21" s="192" t="s">
        <v>230</v>
      </c>
      <c r="B21" s="192"/>
      <c r="C21" s="192"/>
      <c r="D21" s="199" t="s">
        <v>231</v>
      </c>
      <c r="E21" s="200" t="n">
        <f aca="false">E8+E9+E10+E11+E12+E13+E14+E15+E16+E17+E18+E19+E20</f>
        <v>0</v>
      </c>
      <c r="F21" s="192"/>
      <c r="G21" s="193"/>
      <c r="H21" s="89"/>
    </row>
    <row r="22" customFormat="false" ht="15" hidden="false" customHeight="false" outlineLevel="0" collapsed="false">
      <c r="A22" s="192" t="s">
        <v>222</v>
      </c>
      <c r="B22" s="192" t="s">
        <v>223</v>
      </c>
      <c r="C22" s="192" t="s">
        <v>232</v>
      </c>
      <c r="D22" s="192" t="s">
        <v>225</v>
      </c>
      <c r="E22" s="192" t="s">
        <v>226</v>
      </c>
      <c r="F22" s="192" t="s">
        <v>227</v>
      </c>
      <c r="G22" s="194" t="s">
        <v>228</v>
      </c>
      <c r="H22" s="192" t="s">
        <v>229</v>
      </c>
    </row>
    <row r="23" customFormat="false" ht="15" hidden="false" customHeight="false" outlineLevel="0" collapsed="false">
      <c r="A23" s="195"/>
      <c r="B23" s="196"/>
      <c r="C23" s="196"/>
      <c r="D23" s="196"/>
      <c r="E23" s="198"/>
      <c r="F23" s="196"/>
      <c r="G23" s="198"/>
      <c r="H23" s="195"/>
    </row>
    <row r="24" customFormat="false" ht="15" hidden="false" customHeight="false" outlineLevel="0" collapsed="false">
      <c r="A24" s="195"/>
      <c r="B24" s="196"/>
      <c r="C24" s="196"/>
      <c r="D24" s="196"/>
      <c r="E24" s="198"/>
      <c r="F24" s="196"/>
      <c r="G24" s="198"/>
      <c r="H24" s="195"/>
    </row>
    <row r="25" customFormat="false" ht="15" hidden="false" customHeight="false" outlineLevel="0" collapsed="false">
      <c r="A25" s="195"/>
      <c r="B25" s="196"/>
      <c r="C25" s="196"/>
      <c r="D25" s="196"/>
      <c r="E25" s="198"/>
      <c r="F25" s="196"/>
      <c r="G25" s="198"/>
      <c r="H25" s="195"/>
    </row>
    <row r="26" customFormat="false" ht="15" hidden="false" customHeight="false" outlineLevel="0" collapsed="false">
      <c r="A26" s="195"/>
      <c r="B26" s="196"/>
      <c r="C26" s="196"/>
      <c r="D26" s="196"/>
      <c r="E26" s="198"/>
      <c r="F26" s="196"/>
      <c r="G26" s="198"/>
      <c r="H26" s="195"/>
    </row>
    <row r="27" customFormat="false" ht="15" hidden="false" customHeight="false" outlineLevel="0" collapsed="false">
      <c r="A27" s="195"/>
      <c r="B27" s="196"/>
      <c r="C27" s="196"/>
      <c r="D27" s="196"/>
      <c r="E27" s="198" t="n">
        <v>0</v>
      </c>
      <c r="F27" s="196"/>
      <c r="G27" s="198"/>
      <c r="H27" s="195"/>
    </row>
    <row r="28" customFormat="false" ht="15" hidden="false" customHeight="false" outlineLevel="0" collapsed="false">
      <c r="A28" s="195"/>
      <c r="B28" s="196"/>
      <c r="C28" s="196"/>
      <c r="D28" s="196"/>
      <c r="E28" s="198"/>
      <c r="F28" s="196"/>
      <c r="G28" s="198"/>
      <c r="H28" s="195"/>
    </row>
    <row r="29" customFormat="false" ht="15" hidden="false" customHeight="false" outlineLevel="0" collapsed="false">
      <c r="A29" s="195"/>
      <c r="B29" s="196"/>
      <c r="C29" s="196"/>
      <c r="D29" s="196"/>
      <c r="E29" s="198"/>
      <c r="F29" s="196"/>
      <c r="G29" s="198"/>
      <c r="H29" s="195"/>
    </row>
    <row r="30" customFormat="false" ht="15" hidden="false" customHeight="false" outlineLevel="0" collapsed="false">
      <c r="A30" s="195"/>
      <c r="B30" s="196"/>
      <c r="C30" s="196"/>
      <c r="D30" s="196"/>
      <c r="E30" s="198"/>
      <c r="F30" s="196"/>
      <c r="G30" s="198"/>
      <c r="H30" s="195"/>
    </row>
    <row r="31" customFormat="false" ht="15" hidden="false" customHeight="false" outlineLevel="0" collapsed="false">
      <c r="A31" s="195"/>
      <c r="B31" s="196"/>
      <c r="C31" s="196"/>
      <c r="D31" s="196"/>
      <c r="E31" s="198"/>
      <c r="F31" s="196"/>
      <c r="G31" s="198"/>
      <c r="H31" s="195"/>
    </row>
    <row r="32" customFormat="false" ht="15" hidden="false" customHeight="false" outlineLevel="0" collapsed="false">
      <c r="A32" s="195"/>
      <c r="B32" s="196"/>
      <c r="C32" s="196"/>
      <c r="D32" s="196"/>
      <c r="E32" s="198"/>
      <c r="F32" s="196"/>
      <c r="G32" s="198"/>
      <c r="H32" s="195"/>
    </row>
    <row r="33" customFormat="false" ht="15" hidden="false" customHeight="false" outlineLevel="0" collapsed="false">
      <c r="A33" s="195"/>
      <c r="B33" s="196"/>
      <c r="C33" s="196"/>
      <c r="D33" s="196"/>
      <c r="E33" s="198"/>
      <c r="F33" s="196"/>
      <c r="G33" s="198"/>
      <c r="H33" s="195"/>
    </row>
    <row r="34" customFormat="false" ht="15" hidden="false" customHeight="false" outlineLevel="0" collapsed="false">
      <c r="A34" s="195"/>
      <c r="B34" s="196"/>
      <c r="C34" s="196"/>
      <c r="D34" s="196"/>
      <c r="E34" s="198"/>
      <c r="F34" s="196"/>
      <c r="G34" s="198"/>
      <c r="H34" s="195"/>
    </row>
    <row r="35" customFormat="false" ht="15" hidden="false" customHeight="false" outlineLevel="0" collapsed="false">
      <c r="A35" s="195"/>
      <c r="B35" s="196"/>
      <c r="C35" s="196"/>
      <c r="D35" s="196"/>
      <c r="E35" s="198"/>
      <c r="F35" s="196"/>
      <c r="G35" s="198"/>
      <c r="H35" s="195"/>
    </row>
    <row r="36" customFormat="false" ht="15" hidden="false" customHeight="false" outlineLevel="0" collapsed="false">
      <c r="A36" s="195"/>
      <c r="B36" s="196"/>
      <c r="C36" s="196"/>
      <c r="D36" s="196"/>
      <c r="E36" s="201"/>
      <c r="F36" s="202"/>
      <c r="G36" s="201"/>
      <c r="H36" s="203"/>
    </row>
    <row r="37" customFormat="false" ht="15" hidden="false" customHeight="false" outlineLevel="0" collapsed="false">
      <c r="A37" s="195"/>
      <c r="B37" s="196"/>
      <c r="C37" s="196"/>
      <c r="D37" s="196"/>
      <c r="E37" s="201"/>
      <c r="F37" s="202"/>
      <c r="G37" s="201"/>
      <c r="H37" s="203"/>
    </row>
    <row r="38" customFormat="false" ht="15" hidden="false" customHeight="false" outlineLevel="0" collapsed="false">
      <c r="B38" s="36"/>
      <c r="D38" s="204" t="s">
        <v>231</v>
      </c>
      <c r="E38" s="205" t="n">
        <f aca="false">E23+E24+E25+E26+E27+E28+E29+E30+E31+E32+E33+E34+E35+E36+E37</f>
        <v>0</v>
      </c>
      <c r="F38" s="206"/>
      <c r="G38" s="207"/>
      <c r="H38" s="206"/>
    </row>
    <row r="39" customFormat="false" ht="15" hidden="false" customHeight="false" outlineLevel="0" collapsed="false">
      <c r="B39" s="208" t="s">
        <v>23</v>
      </c>
      <c r="E39" s="209"/>
      <c r="F39" s="206"/>
      <c r="G39" s="207"/>
      <c r="H39" s="206"/>
    </row>
    <row r="40" customFormat="false" ht="15" hidden="false" customHeight="false" outlineLevel="0" collapsed="false">
      <c r="B40" s="208"/>
      <c r="E40" s="209"/>
      <c r="F40" s="206"/>
      <c r="G40" s="207"/>
      <c r="H40" s="206"/>
    </row>
    <row r="41" customFormat="false" ht="15" hidden="false" customHeight="false" outlineLevel="0" collapsed="false">
      <c r="B41" s="38"/>
      <c r="E41" s="209"/>
      <c r="F41" s="206"/>
      <c r="G41" s="207"/>
      <c r="H41" s="206"/>
    </row>
    <row r="42" customFormat="false" ht="15" hidden="false" customHeight="false" outlineLevel="0" collapsed="false">
      <c r="B42" s="38"/>
      <c r="D42" s="94"/>
      <c r="E42" s="209"/>
      <c r="F42" s="206"/>
      <c r="G42" s="207"/>
      <c r="H42" s="206"/>
    </row>
    <row r="43" customFormat="false" ht="15" hidden="false" customHeight="false" outlineLevel="0" collapsed="false">
      <c r="B43" s="94" t="str">
        <f aca="false">Perustiedot!C5</f>
        <v>Maya Meikäläinen  RAHON NIMI</v>
      </c>
      <c r="E43" s="209"/>
      <c r="F43" s="206"/>
      <c r="G43" s="207"/>
      <c r="H43" s="206"/>
    </row>
    <row r="44" customFormat="false" ht="15" hidden="false" customHeight="false" outlineLevel="0" collapsed="false">
      <c r="B44" s="2" t="n">
        <f aca="false">Perustiedot!C6</f>
        <v>456789012</v>
      </c>
      <c r="D44" s="94"/>
      <c r="E44" s="209"/>
      <c r="F44" s="206"/>
      <c r="G44" s="207"/>
      <c r="H44" s="206"/>
    </row>
    <row r="45" customFormat="false" ht="15" hidden="false" customHeight="false" outlineLevel="0" collapsed="false">
      <c r="B45" s="94" t="str">
        <f aca="false">Perustiedot!C7</f>
        <v>00.raho@onssi.fi</v>
      </c>
      <c r="E45" s="209"/>
      <c r="F45" s="210"/>
      <c r="G45" s="211"/>
      <c r="H45" s="206"/>
    </row>
  </sheetData>
  <sheetProtection sheet="true" objects="true" scenarios="true" selectLockedCells="true"/>
  <mergeCells count="1">
    <mergeCell ref="B41:B42"/>
  </mergeCells>
  <hyperlinks>
    <hyperlink ref="H1" location="Perustiedot!A1" display="[ HOME ]"/>
  </hyperlinks>
  <printOptions headings="false" gridLines="false" gridLinesSet="true" horizontalCentered="false" verticalCentered="false"/>
  <pageMargins left="0.25" right="0.25" top="0.7875" bottom="0.39375" header="0.511811023622047" footer="0.511811023622047"/>
  <pageSetup paperSize="33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45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F4" activeCellId="0" sqref="F4"/>
    </sheetView>
  </sheetViews>
  <sheetFormatPr defaultColWidth="6.859375" defaultRowHeight="12.8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2" width="30.7"/>
    <col collapsed="false" customWidth="true" hidden="false" outlineLevel="0" max="3" min="3" style="2" width="9.7"/>
    <col collapsed="false" customWidth="true" hidden="false" outlineLevel="0" max="4" min="4" style="2" width="35.72"/>
    <col collapsed="false" customWidth="true" hidden="false" outlineLevel="0" max="5" min="5" style="1" width="5.71"/>
    <col collapsed="false" customWidth="true" hidden="false" outlineLevel="0" max="6" min="6" style="2" width="30.7"/>
    <col collapsed="false" customWidth="true" hidden="false" outlineLevel="0" max="7" min="7" style="3" width="9.7"/>
    <col collapsed="false" customWidth="true" hidden="false" outlineLevel="0" max="8" min="8" style="2" width="35.72"/>
    <col collapsed="false" customWidth="false" hidden="true" outlineLevel="0" max="1024" min="9" style="2" width="6.85"/>
  </cols>
  <sheetData>
    <row r="1" s="176" customFormat="true" ht="15.6" hidden="false" customHeight="true" outlineLevel="0" collapsed="false">
      <c r="A1" s="174"/>
      <c r="B1" s="175"/>
      <c r="E1" s="174"/>
      <c r="G1" s="177"/>
      <c r="H1" s="8"/>
    </row>
    <row r="2" s="176" customFormat="true" ht="15.6" hidden="false" customHeight="true" outlineLevel="0" collapsed="false">
      <c r="A2" s="174"/>
      <c r="B2" s="138" t="str">
        <f aca="false">Perustiedot!B2</f>
        <v>Oulun Naisfutis ry</v>
      </c>
      <c r="E2" s="174"/>
      <c r="F2" s="139" t="s">
        <v>0</v>
      </c>
      <c r="G2" s="177"/>
      <c r="H2" s="8" t="s">
        <v>1</v>
      </c>
    </row>
    <row r="3" s="176" customFormat="true" ht="15.6" hidden="false" customHeight="true" outlineLevel="0" collapsed="false">
      <c r="A3" s="174"/>
      <c r="B3" s="138" t="str">
        <f aca="false">"Joukkue: " &amp; Perustiedot!C3</f>
        <v>Joukkue:</v>
      </c>
      <c r="D3" s="178"/>
      <c r="E3" s="174"/>
      <c r="F3" s="141" t="s">
        <v>233</v>
      </c>
      <c r="G3" s="177"/>
      <c r="H3" s="8" t="s">
        <v>3</v>
      </c>
    </row>
    <row r="4" s="176" customFormat="true" ht="15.6" hidden="false" customHeight="true" outlineLevel="0" collapsed="false">
      <c r="A4" s="174"/>
      <c r="B4" s="138" t="str">
        <f aca="false">"Tilinumero: " &amp; Perustiedot!C4</f>
        <v>Tilinumero: </v>
      </c>
      <c r="D4" s="179"/>
      <c r="E4" s="174"/>
      <c r="G4" s="177"/>
      <c r="H4" s="12" t="s">
        <v>4</v>
      </c>
    </row>
    <row r="5" s="176" customFormat="true" ht="15.6" hidden="false" customHeight="true" outlineLevel="0" collapsed="false">
      <c r="A5" s="174"/>
      <c r="B5" s="180"/>
      <c r="C5" s="180"/>
      <c r="D5" s="180"/>
      <c r="E5" s="181"/>
      <c r="F5" s="180"/>
      <c r="G5" s="177"/>
      <c r="H5" s="13"/>
    </row>
    <row r="6" customFormat="false" ht="12.75" hidden="false" customHeight="false" outlineLevel="0" collapsed="false">
      <c r="A6" s="14" t="s">
        <v>5</v>
      </c>
      <c r="B6" s="14"/>
      <c r="C6" s="15" t="s">
        <v>6</v>
      </c>
      <c r="D6" s="16" t="s">
        <v>7</v>
      </c>
      <c r="E6" s="14" t="s">
        <v>139</v>
      </c>
      <c r="F6" s="14"/>
      <c r="G6" s="17" t="str">
        <f aca="false">'11'!G6</f>
        <v>€ ( - )</v>
      </c>
      <c r="H6" s="16" t="s">
        <v>10</v>
      </c>
    </row>
    <row r="7" customFormat="false" ht="12.75" hidden="false" customHeight="true" outlineLevel="0" collapsed="false">
      <c r="A7" s="18" t="n">
        <f aca="false">'11'!A7</f>
        <v>3000</v>
      </c>
      <c r="B7" s="19" t="str">
        <f aca="false">'11'!B7</f>
        <v>Osallistumismaksut</v>
      </c>
      <c r="C7" s="212"/>
      <c r="D7" s="184"/>
      <c r="E7" s="18" t="n">
        <f aca="false">'11'!E7</f>
        <v>3006</v>
      </c>
      <c r="F7" s="22" t="str">
        <f aca="false">'11'!F7</f>
        <v>Seuramaksut hallinnolle</v>
      </c>
      <c r="G7" s="150"/>
      <c r="H7" s="184"/>
    </row>
    <row r="8" customFormat="false" ht="12.75" hidden="false" customHeight="true" outlineLevel="0" collapsed="false">
      <c r="A8" s="18" t="n">
        <f aca="false">'11'!A8</f>
        <v>3002</v>
      </c>
      <c r="B8" s="19" t="str">
        <f aca="false">'11'!B8</f>
        <v>Kausimaksut</v>
      </c>
      <c r="C8" s="212"/>
      <c r="D8" s="184"/>
      <c r="E8" s="185" t="n">
        <f aca="false">'11'!E8</f>
        <v>5201</v>
      </c>
      <c r="F8" s="154" t="str">
        <f aca="false">'11'!F8</f>
        <v>Tuomarit ja toimitsijat (Seuran kautta!)</v>
      </c>
      <c r="G8" s="150"/>
      <c r="H8" s="184"/>
    </row>
    <row r="9" customFormat="false" ht="12.75" hidden="false" customHeight="true" outlineLevel="0" collapsed="false">
      <c r="A9" s="18" t="n">
        <f aca="false">'11'!A9</f>
        <v>3003</v>
      </c>
      <c r="B9" s="19" t="str">
        <f aca="false">'11'!B9</f>
        <v>Omien turnausten tuotot</v>
      </c>
      <c r="C9" s="212"/>
      <c r="D9" s="184"/>
      <c r="E9" s="18" t="n">
        <f aca="false">'11'!E9</f>
        <v>7230</v>
      </c>
      <c r="F9" s="22" t="str">
        <f aca="false">'11'!F9</f>
        <v>Sali- ja kenttävuokrat</v>
      </c>
      <c r="G9" s="150"/>
      <c r="H9" s="184"/>
    </row>
    <row r="10" customFormat="false" ht="12.75" hidden="false" customHeight="true" outlineLevel="0" collapsed="false">
      <c r="A10" s="18" t="n">
        <f aca="false">'11'!A10</f>
        <v>3004</v>
      </c>
      <c r="B10" s="19" t="str">
        <f aca="false">'11'!B10</f>
        <v>Joukkuemaksut</v>
      </c>
      <c r="C10" s="212"/>
      <c r="D10" s="184"/>
      <c r="E10" s="18" t="n">
        <f aca="false">'11'!E10</f>
        <v>7510</v>
      </c>
      <c r="F10" s="22" t="str">
        <f aca="false">'11'!F10</f>
        <v>Autovuokrat</v>
      </c>
      <c r="G10" s="150"/>
      <c r="H10" s="184"/>
    </row>
    <row r="11" customFormat="false" ht="12.75" hidden="false" customHeight="true" outlineLevel="0" collapsed="false">
      <c r="A11" s="18" t="n">
        <f aca="false">'11'!A11</f>
        <v>3099</v>
      </c>
      <c r="B11" s="19" t="str">
        <f aca="false">'11'!B11</f>
        <v>Muut tuotot</v>
      </c>
      <c r="C11" s="212"/>
      <c r="D11" s="184"/>
      <c r="E11" s="18" t="n">
        <f aca="false">'11'!E11</f>
        <v>7290</v>
      </c>
      <c r="F11" s="22" t="str">
        <f aca="false">'11'!F11</f>
        <v>Muut vuokrat</v>
      </c>
      <c r="G11" s="150"/>
      <c r="H11" s="184"/>
    </row>
    <row r="12" customFormat="false" ht="12.75" hidden="false" customHeight="true" outlineLevel="0" collapsed="false">
      <c r="A12" s="18" t="n">
        <f aca="false">'11'!A12</f>
        <v>3006</v>
      </c>
      <c r="B12" s="19" t="str">
        <f aca="false">'11'!B12</f>
        <v>Seuramaksut joukkueet (+/-)</v>
      </c>
      <c r="C12" s="212"/>
      <c r="D12" s="184"/>
      <c r="E12" s="18" t="n">
        <f aca="false">'11'!E12</f>
        <v>7800</v>
      </c>
      <c r="F12" s="22" t="str">
        <f aca="false">'11'!F12</f>
        <v>Matkaliput</v>
      </c>
      <c r="G12" s="150"/>
      <c r="H12" s="184"/>
    </row>
    <row r="13" customFormat="false" ht="12.8" hidden="false" customHeight="false" outlineLevel="0" collapsed="false">
      <c r="A13" s="18" t="n">
        <f aca="false">'11'!A13</f>
        <v>7840</v>
      </c>
      <c r="B13" s="19" t="str">
        <f aca="false">'11'!B13</f>
        <v>Turnausomavastuut</v>
      </c>
      <c r="C13" s="212"/>
      <c r="D13" s="184"/>
      <c r="E13" s="185" t="n">
        <f aca="false">'11'!E13</f>
        <v>7810</v>
      </c>
      <c r="F13" s="154" t="str">
        <f aca="false">'11'!F13</f>
        <v>Päivärahat (Seuran kautta!)</v>
      </c>
      <c r="G13" s="150"/>
      <c r="H13" s="184"/>
    </row>
    <row r="14" customFormat="false" ht="12.8" hidden="false" customHeight="false" outlineLevel="0" collapsed="false">
      <c r="A14" s="18" t="n">
        <f aca="false">'11'!A14</f>
        <v>8474</v>
      </c>
      <c r="B14" s="19" t="str">
        <f aca="false">'11'!B14</f>
        <v>Varusteomavastuut</v>
      </c>
      <c r="C14" s="212"/>
      <c r="D14" s="184"/>
      <c r="E14" s="185" t="n">
        <f aca="false">'11'!E14</f>
        <v>7821</v>
      </c>
      <c r="F14" s="154" t="str">
        <f aca="false">'11'!F14</f>
        <v>Kilometrikorvaukset (Seuran kautta!)</v>
      </c>
      <c r="G14" s="150"/>
      <c r="H14" s="184"/>
    </row>
    <row r="15" customFormat="false" ht="12.8" hidden="false" customHeight="false" outlineLevel="0" collapsed="false">
      <c r="A15" s="18" t="n">
        <f aca="false">'11'!A15</f>
        <v>3099</v>
      </c>
      <c r="B15" s="19" t="str">
        <f aca="false">'11'!B15</f>
        <v>Muut tuotot</v>
      </c>
      <c r="C15" s="212"/>
      <c r="D15" s="184"/>
      <c r="E15" s="18" t="n">
        <f aca="false">'11'!E15</f>
        <v>7830</v>
      </c>
      <c r="F15" s="22" t="str">
        <f aca="false">'11'!F15</f>
        <v>Majoitus- ja ruokailut</v>
      </c>
      <c r="G15" s="150"/>
      <c r="H15" s="184"/>
    </row>
    <row r="16" customFormat="false" ht="12.75" hidden="false" customHeight="true" outlineLevel="0" collapsed="false">
      <c r="A16" s="18" t="n">
        <f aca="false">'11'!A16</f>
        <v>9001</v>
      </c>
      <c r="B16" s="19" t="str">
        <f aca="false">'11'!B16</f>
        <v>Jäsenmaksut</v>
      </c>
      <c r="C16" s="212"/>
      <c r="D16" s="184"/>
      <c r="E16" s="18" t="n">
        <f aca="false">'11'!E16</f>
        <v>7890</v>
      </c>
      <c r="F16" s="22" t="str">
        <f aca="false">'11'!F16</f>
        <v>Muut matkakulut</v>
      </c>
      <c r="G16" s="150"/>
      <c r="H16" s="184"/>
    </row>
    <row r="17" customFormat="false" ht="12.75" hidden="false" customHeight="true" outlineLevel="0" collapsed="false">
      <c r="A17" s="18" t="n">
        <f aca="false">'11'!A17</f>
        <v>9020</v>
      </c>
      <c r="B17" s="19" t="str">
        <f aca="false">'11'!B17</f>
        <v>Ilmoitus ja mainostuotot</v>
      </c>
      <c r="C17" s="212"/>
      <c r="D17" s="184"/>
      <c r="E17" s="18" t="n">
        <v>8375</v>
      </c>
      <c r="F17" s="22" t="s">
        <v>12</v>
      </c>
      <c r="G17" s="150"/>
      <c r="H17" s="184"/>
    </row>
    <row r="18" customFormat="false" ht="12.75" hidden="false" customHeight="true" outlineLevel="0" collapsed="false">
      <c r="A18" s="18" t="n">
        <f aca="false">'11'!A18</f>
        <v>9027</v>
      </c>
      <c r="B18" s="19" t="str">
        <f aca="false">'11'!B18</f>
        <v>Puffettimyynti</v>
      </c>
      <c r="C18" s="212"/>
      <c r="D18" s="184"/>
      <c r="E18" s="18" t="n">
        <f aca="false">'11'!E18</f>
        <v>8380</v>
      </c>
      <c r="F18" s="22" t="str">
        <f aca="false">'11'!F18</f>
        <v>Kuljetuspalvelut</v>
      </c>
      <c r="G18" s="150"/>
      <c r="H18" s="184"/>
    </row>
    <row r="19" customFormat="false" ht="12.8" hidden="false" customHeight="false" outlineLevel="0" collapsed="false">
      <c r="A19" s="18" t="n">
        <f aca="false">'11'!A19</f>
        <v>9028</v>
      </c>
      <c r="B19" s="19" t="str">
        <f aca="false">'11'!B19</f>
        <v>Arpatuotot</v>
      </c>
      <c r="C19" s="212"/>
      <c r="D19" s="184"/>
      <c r="E19" s="18" t="n">
        <f aca="false">'11'!E19</f>
        <v>8385</v>
      </c>
      <c r="F19" s="22" t="str">
        <f aca="false">'11'!F19</f>
        <v>Lajipalvelut</v>
      </c>
      <c r="G19" s="150"/>
      <c r="H19" s="184"/>
    </row>
    <row r="20" customFormat="false" ht="12.75" hidden="false" customHeight="true" outlineLevel="0" collapsed="false">
      <c r="A20" s="18" t="n">
        <f aca="false">'11'!A20</f>
        <v>9030</v>
      </c>
      <c r="B20" s="19" t="str">
        <f aca="false">'11'!B20</f>
        <v>Lahjoitukset</v>
      </c>
      <c r="C20" s="212"/>
      <c r="D20" s="184"/>
      <c r="E20" s="18" t="n">
        <f aca="false">'11'!E20</f>
        <v>8390</v>
      </c>
      <c r="F20" s="22" t="str">
        <f aca="false">'11'!F20</f>
        <v>Koulutuspalvelut</v>
      </c>
      <c r="G20" s="150"/>
      <c r="H20" s="184"/>
    </row>
    <row r="21" customFormat="false" ht="12.75" hidden="false" customHeight="true" outlineLevel="0" collapsed="false">
      <c r="A21" s="18" t="n">
        <f aca="false">'11'!A21</f>
        <v>9040</v>
      </c>
      <c r="B21" s="19" t="str">
        <f aca="false">'11'!B21</f>
        <v>Talkootoiminnan tuotot</v>
      </c>
      <c r="C21" s="212"/>
      <c r="D21" s="184"/>
      <c r="E21" s="18" t="n">
        <f aca="false">'11'!E21</f>
        <v>8410</v>
      </c>
      <c r="F21" s="22" t="str">
        <f aca="false">'11'!F21</f>
        <v>Muut ostetut palvelut</v>
      </c>
      <c r="G21" s="150"/>
      <c r="H21" s="184"/>
    </row>
    <row r="22" customFormat="false" ht="12.75" hidden="false" customHeight="true" outlineLevel="0" collapsed="false">
      <c r="A22" s="18" t="n">
        <f aca="false">'11'!A22</f>
        <v>9045</v>
      </c>
      <c r="B22" s="19" t="str">
        <f aca="false">'11'!B22</f>
        <v>Yhteistyösopimukset</v>
      </c>
      <c r="C22" s="212"/>
      <c r="D22" s="184"/>
      <c r="E22" s="18" t="n">
        <f aca="false">'11'!E22</f>
        <v>7970</v>
      </c>
      <c r="F22" s="22" t="str">
        <f aca="false">'11'!F22</f>
        <v>Kulut omasta tarjoilusta</v>
      </c>
      <c r="G22" s="150"/>
      <c r="H22" s="184"/>
    </row>
    <row r="23" customFormat="false" ht="12.75" hidden="false" customHeight="true" outlineLevel="0" collapsed="false">
      <c r="A23" s="18" t="n">
        <f aca="false">'11'!A23</f>
        <v>9046</v>
      </c>
      <c r="B23" s="19" t="str">
        <f aca="false">'11'!B23</f>
        <v>Myynti 0%</v>
      </c>
      <c r="C23" s="212"/>
      <c r="D23" s="184"/>
      <c r="E23" s="18" t="n">
        <f aca="false">'11'!E23</f>
        <v>8452</v>
      </c>
      <c r="F23" s="22" t="str">
        <f aca="false">'11'!F23</f>
        <v>Muut materiaalikulut</v>
      </c>
      <c r="G23" s="150"/>
      <c r="H23" s="184"/>
    </row>
    <row r="24" customFormat="false" ht="12.75" hidden="false" customHeight="true" outlineLevel="0" collapsed="false">
      <c r="A24" s="18" t="n">
        <f aca="false">'11'!A24</f>
        <v>9047</v>
      </c>
      <c r="B24" s="19" t="str">
        <f aca="false">'11'!B24</f>
        <v>Fanituotemyynti</v>
      </c>
      <c r="C24" s="212"/>
      <c r="D24" s="184"/>
      <c r="E24" s="18" t="n">
        <f aca="false">'11'!E24</f>
        <v>8460</v>
      </c>
      <c r="F24" s="22" t="str">
        <f aca="false">'11'!F24</f>
        <v>Sarjamaksut</v>
      </c>
      <c r="G24" s="150"/>
      <c r="H24" s="184"/>
    </row>
    <row r="25" customFormat="false" ht="12.75" hidden="false" customHeight="true" outlineLevel="0" collapsed="false">
      <c r="A25" s="189" t="n">
        <f aca="false">'11'!A25</f>
        <v>8599</v>
      </c>
      <c r="B25" s="213" t="str">
        <f aca="false">'11'!B25</f>
        <v>Sisäiset siirrot  (+)</v>
      </c>
      <c r="C25" s="212"/>
      <c r="D25" s="184"/>
      <c r="E25" s="18" t="n">
        <f aca="false">'11'!E25</f>
        <v>8454</v>
      </c>
      <c r="F25" s="22" t="str">
        <f aca="false">'11'!F25</f>
        <v>Osanottomaksut koulutus</v>
      </c>
      <c r="G25" s="150"/>
      <c r="H25" s="184"/>
    </row>
    <row r="26" customFormat="false" ht="12.75" hidden="false" customHeight="true" outlineLevel="0" collapsed="false">
      <c r="A26" s="18" t="n">
        <f aca="false">'11'!A26</f>
        <v>1800</v>
      </c>
      <c r="B26" s="19" t="str">
        <f aca="false">'11'!B26</f>
        <v>Siirtosaamiset</v>
      </c>
      <c r="C26" s="212"/>
      <c r="D26" s="184"/>
      <c r="E26" s="18" t="n">
        <f aca="false">'11'!E26</f>
        <v>8453</v>
      </c>
      <c r="F26" s="22" t="str">
        <f aca="false">'11'!F26</f>
        <v>Osanottomaksut turnaukset/leirit</v>
      </c>
      <c r="G26" s="150"/>
      <c r="H26" s="184"/>
    </row>
    <row r="27" customFormat="false" ht="12.75" hidden="false" customHeight="true" outlineLevel="0" collapsed="false">
      <c r="A27" s="25"/>
      <c r="B27" s="26" t="s">
        <v>16</v>
      </c>
      <c r="C27" s="27" t="n">
        <f aca="false">SUM(C7:C26)</f>
        <v>0</v>
      </c>
      <c r="D27" s="89"/>
      <c r="E27" s="18" t="n">
        <f aca="false">'11'!E27</f>
        <v>8464</v>
      </c>
      <c r="F27" s="22" t="str">
        <f aca="false">'11'!F27</f>
        <v>Muut osallistumismaksut</v>
      </c>
      <c r="G27" s="150"/>
      <c r="H27" s="184"/>
    </row>
    <row r="28" customFormat="false" ht="12.75" hidden="false" customHeight="true" outlineLevel="0" collapsed="false">
      <c r="B28" s="28"/>
      <c r="C28" s="29"/>
      <c r="D28" s="89"/>
      <c r="E28" s="18" t="n">
        <f aca="false">'11'!E28</f>
        <v>8470</v>
      </c>
      <c r="F28" s="22" t="str">
        <f aca="false">'11'!F28</f>
        <v>Varusteet ja välineet</v>
      </c>
      <c r="G28" s="150"/>
      <c r="H28" s="184"/>
    </row>
    <row r="29" customFormat="false" ht="12.75" hidden="false" customHeight="true" outlineLevel="0" collapsed="false">
      <c r="C29" s="3"/>
      <c r="D29" s="89"/>
      <c r="E29" s="18" t="n">
        <f aca="false">'11'!E29</f>
        <v>8500</v>
      </c>
      <c r="F29" s="22" t="str">
        <f aca="false">'11'!F29</f>
        <v>Kokous- ja neuvottelukulut</v>
      </c>
      <c r="G29" s="150"/>
      <c r="H29" s="184"/>
    </row>
    <row r="30" customFormat="false" ht="12.75" hidden="false" customHeight="true" outlineLevel="0" collapsed="false">
      <c r="B30" s="19" t="s">
        <v>17</v>
      </c>
      <c r="C30" s="212"/>
      <c r="D30" s="188"/>
      <c r="E30" s="18" t="n">
        <f aca="false">'11'!E30</f>
        <v>8501</v>
      </c>
      <c r="F30" s="22" t="str">
        <f aca="false">'11'!F30</f>
        <v>Postikulut</v>
      </c>
      <c r="G30" s="150"/>
      <c r="H30" s="184"/>
    </row>
    <row r="31" customFormat="false" ht="12.75" hidden="false" customHeight="true" outlineLevel="0" collapsed="false">
      <c r="B31" s="19" t="s">
        <v>18</v>
      </c>
      <c r="C31" s="212"/>
      <c r="D31" s="188"/>
      <c r="E31" s="18" t="n">
        <f aca="false">'11'!E31</f>
        <v>8505</v>
      </c>
      <c r="F31" s="22" t="str">
        <f aca="false">'11'!F31</f>
        <v>Kopionti/toimistotarvikkeet</v>
      </c>
      <c r="G31" s="150"/>
      <c r="H31" s="184"/>
    </row>
    <row r="32" customFormat="false" ht="12.75" hidden="false" customHeight="true" outlineLevel="0" collapsed="false">
      <c r="C32" s="3"/>
      <c r="E32" s="18" t="n">
        <f aca="false">'11'!E32</f>
        <v>8512</v>
      </c>
      <c r="F32" s="22" t="str">
        <f aca="false">'11'!F32</f>
        <v>Palkinnot</v>
      </c>
      <c r="G32" s="150"/>
      <c r="H32" s="184"/>
    </row>
    <row r="33" customFormat="false" ht="12.75" hidden="false" customHeight="true" outlineLevel="0" collapsed="false">
      <c r="B33" s="31" t="s">
        <v>19</v>
      </c>
      <c r="C33" s="163" t="n">
        <f aca="false">'12'!C36</f>
        <v>0</v>
      </c>
      <c r="E33" s="18" t="n">
        <f aca="false">'11'!E33</f>
        <v>8528</v>
      </c>
      <c r="F33" s="22" t="str">
        <f aca="false">'11'!F33</f>
        <v>Omien turnausten kulut</v>
      </c>
      <c r="G33" s="150"/>
      <c r="H33" s="184"/>
    </row>
    <row r="34" customFormat="false" ht="12.75" hidden="false" customHeight="true" outlineLevel="0" collapsed="false">
      <c r="B34" s="31" t="s">
        <v>20</v>
      </c>
      <c r="C34" s="33" t="n">
        <f aca="false">C27+C30</f>
        <v>0</v>
      </c>
      <c r="E34" s="18" t="n">
        <f aca="false">'11'!E34</f>
        <v>8515</v>
      </c>
      <c r="F34" s="22" t="str">
        <f aca="false">'11'!F34</f>
        <v>Pankinkulut</v>
      </c>
      <c r="G34" s="150"/>
      <c r="H34" s="184"/>
    </row>
    <row r="35" customFormat="false" ht="12.75" hidden="false" customHeight="true" outlineLevel="0" collapsed="false">
      <c r="B35" s="31" t="s">
        <v>21</v>
      </c>
      <c r="C35" s="33" t="n">
        <f aca="false">G45+C31</f>
        <v>0</v>
      </c>
      <c r="E35" s="18" t="n">
        <f aca="false">'11'!E35</f>
        <v>8522</v>
      </c>
      <c r="F35" s="22" t="str">
        <f aca="false">'11'!F35</f>
        <v>Siirtomaksut/lisenssit yms.</v>
      </c>
      <c r="G35" s="150"/>
      <c r="H35" s="184"/>
    </row>
    <row r="36" customFormat="false" ht="12.75" hidden="false" customHeight="true" outlineLevel="0" collapsed="false">
      <c r="B36" s="31" t="s">
        <v>22</v>
      </c>
      <c r="C36" s="35" t="n">
        <f aca="false">C33+C34-C35</f>
        <v>0</v>
      </c>
      <c r="E36" s="18" t="n">
        <f aca="false">'11'!E36</f>
        <v>8518</v>
      </c>
      <c r="F36" s="22" t="str">
        <f aca="false">'11'!F36</f>
        <v>Ensiapu-, terveydenhoito</v>
      </c>
      <c r="G36" s="150"/>
      <c r="H36" s="184"/>
    </row>
    <row r="37" customFormat="false" ht="12.75" hidden="false" customHeight="true" outlineLevel="0" collapsed="false">
      <c r="B37" s="36"/>
      <c r="E37" s="18" t="n">
        <f aca="false">'11'!E37</f>
        <v>8513</v>
      </c>
      <c r="F37" s="22" t="str">
        <f aca="false">'11'!F37</f>
        <v>Huomionosoitukset</v>
      </c>
      <c r="G37" s="150"/>
      <c r="H37" s="184"/>
    </row>
    <row r="38" customFormat="false" ht="12.75" hidden="false" customHeight="true" outlineLevel="0" collapsed="false">
      <c r="B38" s="164" t="s">
        <v>23</v>
      </c>
      <c r="C38" s="165"/>
      <c r="E38" s="18" t="n">
        <f aca="false">'11'!E38</f>
        <v>8520</v>
      </c>
      <c r="F38" s="22" t="str">
        <f aca="false">'11'!F38</f>
        <v>Virkistys- ja päättäjäiskulut</v>
      </c>
      <c r="G38" s="150"/>
      <c r="H38" s="184"/>
    </row>
    <row r="39" customFormat="false" ht="12.75" hidden="false" customHeight="true" outlineLevel="0" collapsed="false">
      <c r="B39" s="166" t="s">
        <v>212</v>
      </c>
      <c r="C39" s="167"/>
      <c r="E39" s="189" t="n">
        <f aca="false">'11'!E39</f>
        <v>8599</v>
      </c>
      <c r="F39" s="190" t="str">
        <f aca="false">'11'!F39</f>
        <v>Sisäiset siirrot  (-)</v>
      </c>
      <c r="G39" s="150"/>
      <c r="H39" s="184"/>
    </row>
    <row r="40" customFormat="false" ht="12.75" hidden="false" customHeight="true" outlineLevel="0" collapsed="false">
      <c r="B40" s="168"/>
      <c r="C40" s="169"/>
      <c r="E40" s="18" t="n">
        <f aca="false">'11'!E40</f>
        <v>9067</v>
      </c>
      <c r="F40" s="22" t="str">
        <f aca="false">'11'!F40</f>
        <v>Puffettikulut</v>
      </c>
      <c r="G40" s="150"/>
      <c r="H40" s="184"/>
    </row>
    <row r="41" customFormat="false" ht="12.75" hidden="false" customHeight="true" outlineLevel="0" collapsed="false">
      <c r="B41" s="168"/>
      <c r="C41" s="169"/>
      <c r="D41" s="39"/>
      <c r="E41" s="18" t="n">
        <f aca="false">'11'!E41</f>
        <v>9063</v>
      </c>
      <c r="F41" s="22" t="str">
        <f aca="false">'11'!F41</f>
        <v>Arpajaiskulut</v>
      </c>
      <c r="G41" s="150"/>
      <c r="H41" s="184"/>
    </row>
    <row r="42" customFormat="false" ht="12.75" hidden="false" customHeight="true" outlineLevel="0" collapsed="false">
      <c r="B42" s="170" t="str">
        <f aca="false">Perustiedot!$C$5</f>
        <v>Maya Meikäläinen  RAHON NIMI</v>
      </c>
      <c r="C42" s="169"/>
      <c r="E42" s="18" t="n">
        <f aca="false">'11'!E42</f>
        <v>9065</v>
      </c>
      <c r="F42" s="22" t="str">
        <f aca="false">'11'!F42</f>
        <v>Talkootoiminnan kulut</v>
      </c>
      <c r="G42" s="150"/>
      <c r="H42" s="184"/>
    </row>
    <row r="43" customFormat="false" ht="12.75" hidden="false" customHeight="true" outlineLevel="0" collapsed="false">
      <c r="B43" s="171" t="n">
        <f aca="false">Perustiedot!$C$6</f>
        <v>456789012</v>
      </c>
      <c r="C43" s="169"/>
      <c r="D43" s="39"/>
      <c r="E43" s="18" t="n">
        <f aca="false">'11'!E43</f>
        <v>9056</v>
      </c>
      <c r="F43" s="22" t="str">
        <f aca="false">'11'!F43</f>
        <v>Ostot 0%</v>
      </c>
      <c r="G43" s="150"/>
      <c r="H43" s="184"/>
    </row>
    <row r="44" customFormat="false" ht="12.75" hidden="false" customHeight="true" outlineLevel="0" collapsed="false">
      <c r="B44" s="172" t="str">
        <f aca="false">Perustiedot!$C$7</f>
        <v>00.raho@onssi.fi</v>
      </c>
      <c r="C44" s="173"/>
      <c r="E44" s="18" t="n">
        <f aca="false">'11'!E44</f>
        <v>2951</v>
      </c>
      <c r="F44" s="22" t="str">
        <f aca="false">'11'!F44</f>
        <v>Siirtovelat</v>
      </c>
      <c r="G44" s="150"/>
      <c r="H44" s="184"/>
    </row>
    <row r="45" customFormat="false" ht="12.8" hidden="false" customHeight="false" outlineLevel="0" collapsed="false">
      <c r="E45" s="25"/>
      <c r="F45" s="26" t="s">
        <v>16</v>
      </c>
      <c r="G45" s="157" t="n">
        <f aca="false">SUM(G7:G44)</f>
        <v>0</v>
      </c>
    </row>
  </sheetData>
  <sheetProtection sheet="true" objects="true" scenarios="true" selectLockedCells="true"/>
  <mergeCells count="3">
    <mergeCell ref="A6:B6"/>
    <mergeCell ref="E6:F6"/>
    <mergeCell ref="B40:B41"/>
  </mergeCells>
  <printOptions headings="false" gridLines="false" gridLinesSet="true" horizontalCentered="false" verticalCentered="false"/>
  <pageMargins left="0.236111111111111" right="0.236111111111111" top="0.590277777777778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9" zoomScaleNormal="99" zoomScalePageLayoutView="100" workbookViewId="0">
      <selection pane="topLeft" activeCell="F4" activeCellId="0" sqref="F4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2" width="30.7"/>
    <col collapsed="false" customWidth="true" hidden="false" outlineLevel="0" max="3" min="3" style="2" width="9.7"/>
    <col collapsed="false" customWidth="true" hidden="false" outlineLevel="0" max="4" min="4" style="2" width="35.72"/>
    <col collapsed="false" customWidth="true" hidden="false" outlineLevel="0" max="5" min="5" style="1" width="5.71"/>
    <col collapsed="false" customWidth="true" hidden="false" outlineLevel="0" max="6" min="6" style="2" width="30.7"/>
    <col collapsed="false" customWidth="true" hidden="false" outlineLevel="0" max="7" min="7" style="3" width="9.7"/>
    <col collapsed="false" customWidth="true" hidden="false" outlineLevel="0" max="8" min="8" style="2" width="35.72"/>
    <col collapsed="false" customWidth="false" hidden="true" outlineLevel="0" max="1024" min="9" style="75" width="11.52"/>
  </cols>
  <sheetData>
    <row r="1" customFormat="false" ht="15.6" hidden="false" customHeight="true" outlineLevel="0" collapsed="false">
      <c r="A1" s="214"/>
      <c r="B1" s="215"/>
      <c r="C1" s="216"/>
      <c r="D1" s="216"/>
      <c r="E1" s="214"/>
      <c r="F1" s="216"/>
      <c r="G1" s="217"/>
      <c r="H1" s="8"/>
    </row>
    <row r="2" customFormat="false" ht="15.6" hidden="false" customHeight="true" outlineLevel="0" collapsed="false">
      <c r="A2" s="214"/>
      <c r="B2" s="138" t="str">
        <f aca="false">Perustiedot!B2</f>
        <v>Oulun Naisfutis ry</v>
      </c>
      <c r="C2" s="216"/>
      <c r="D2" s="216"/>
      <c r="E2" s="214"/>
      <c r="F2" s="139" t="s">
        <v>0</v>
      </c>
      <c r="G2" s="217"/>
      <c r="H2" s="8" t="s">
        <v>1</v>
      </c>
    </row>
    <row r="3" customFormat="false" ht="15.6" hidden="false" customHeight="true" outlineLevel="0" collapsed="false">
      <c r="A3" s="214"/>
      <c r="B3" s="138" t="str">
        <f aca="false">"Joukkue: " &amp; Perustiedot!C3</f>
        <v>Joukkue:</v>
      </c>
      <c r="C3" s="216"/>
      <c r="D3" s="218"/>
      <c r="E3" s="214"/>
      <c r="F3" s="141" t="s">
        <v>234</v>
      </c>
      <c r="G3" s="217"/>
      <c r="H3" s="8" t="s">
        <v>3</v>
      </c>
    </row>
    <row r="4" customFormat="false" ht="15.6" hidden="false" customHeight="true" outlineLevel="0" collapsed="false">
      <c r="A4" s="214"/>
      <c r="B4" s="138" t="str">
        <f aca="false">"Tilinumero: " &amp; Perustiedot!C4</f>
        <v>Tilinumero: </v>
      </c>
      <c r="C4" s="216"/>
      <c r="D4" s="219"/>
      <c r="E4" s="214"/>
      <c r="F4" s="216"/>
      <c r="G4" s="217"/>
      <c r="H4" s="12" t="s">
        <v>4</v>
      </c>
    </row>
    <row r="5" customFormat="false" ht="15.6" hidden="false" customHeight="true" outlineLevel="0" collapsed="false">
      <c r="A5" s="214"/>
      <c r="B5" s="139"/>
      <c r="C5" s="139"/>
      <c r="D5" s="139"/>
      <c r="E5" s="220"/>
      <c r="F5" s="139"/>
      <c r="G5" s="217"/>
      <c r="H5" s="13"/>
    </row>
    <row r="6" customFormat="false" ht="12.75" hidden="false" customHeight="true" outlineLevel="0" collapsed="false">
      <c r="A6" s="14" t="s">
        <v>5</v>
      </c>
      <c r="B6" s="14"/>
      <c r="C6" s="15" t="s">
        <v>6</v>
      </c>
      <c r="D6" s="16" t="s">
        <v>7</v>
      </c>
      <c r="E6" s="14" t="s">
        <v>139</v>
      </c>
      <c r="F6" s="14"/>
      <c r="G6" s="17" t="str">
        <f aca="false">'11'!G6</f>
        <v>€ ( - )</v>
      </c>
      <c r="H6" s="16" t="s">
        <v>10</v>
      </c>
    </row>
    <row r="7" customFormat="false" ht="12.75" hidden="false" customHeight="true" outlineLevel="0" collapsed="false">
      <c r="A7" s="18" t="n">
        <f aca="false">'11'!A7</f>
        <v>3000</v>
      </c>
      <c r="B7" s="19" t="str">
        <f aca="false">'11'!B7</f>
        <v>Osallistumismaksut</v>
      </c>
      <c r="C7" s="212"/>
      <c r="D7" s="184"/>
      <c r="E7" s="18" t="n">
        <f aca="false">'11'!E7</f>
        <v>3006</v>
      </c>
      <c r="F7" s="22" t="str">
        <f aca="false">'11'!F7</f>
        <v>Seuramaksut hallinnolle</v>
      </c>
      <c r="G7" s="150"/>
      <c r="H7" s="184"/>
    </row>
    <row r="8" customFormat="false" ht="12.75" hidden="false" customHeight="true" outlineLevel="0" collapsed="false">
      <c r="A8" s="18" t="n">
        <f aca="false">'11'!A8</f>
        <v>3002</v>
      </c>
      <c r="B8" s="19" t="str">
        <f aca="false">'11'!B8</f>
        <v>Kausimaksut</v>
      </c>
      <c r="C8" s="212"/>
      <c r="D8" s="184"/>
      <c r="E8" s="185" t="n">
        <f aca="false">'11'!E8</f>
        <v>5201</v>
      </c>
      <c r="F8" s="154" t="str">
        <f aca="false">'11'!F8</f>
        <v>Tuomarit ja toimitsijat (Seuran kautta!)</v>
      </c>
      <c r="G8" s="150"/>
      <c r="H8" s="184"/>
    </row>
    <row r="9" customFormat="false" ht="12.75" hidden="false" customHeight="true" outlineLevel="0" collapsed="false">
      <c r="A9" s="18" t="n">
        <f aca="false">'11'!A9</f>
        <v>3003</v>
      </c>
      <c r="B9" s="19" t="str">
        <f aca="false">'11'!B9</f>
        <v>Omien turnausten tuotot</v>
      </c>
      <c r="C9" s="212"/>
      <c r="D9" s="184"/>
      <c r="E9" s="18" t="n">
        <f aca="false">'11'!E9</f>
        <v>7230</v>
      </c>
      <c r="F9" s="22" t="str">
        <f aca="false">'11'!F9</f>
        <v>Sali- ja kenttävuokrat</v>
      </c>
      <c r="G9" s="150"/>
      <c r="H9" s="184"/>
    </row>
    <row r="10" customFormat="false" ht="12.75" hidden="false" customHeight="true" outlineLevel="0" collapsed="false">
      <c r="A10" s="18" t="n">
        <f aca="false">'11'!A10</f>
        <v>3004</v>
      </c>
      <c r="B10" s="19" t="str">
        <f aca="false">'11'!B10</f>
        <v>Joukkuemaksut</v>
      </c>
      <c r="C10" s="212"/>
      <c r="D10" s="184"/>
      <c r="E10" s="18" t="n">
        <f aca="false">'11'!E10</f>
        <v>7510</v>
      </c>
      <c r="F10" s="22" t="str">
        <f aca="false">'11'!F10</f>
        <v>Autovuokrat</v>
      </c>
      <c r="G10" s="150"/>
      <c r="H10" s="184"/>
    </row>
    <row r="11" customFormat="false" ht="12.75" hidden="false" customHeight="true" outlineLevel="0" collapsed="false">
      <c r="A11" s="18" t="n">
        <f aca="false">'11'!A11</f>
        <v>3099</v>
      </c>
      <c r="B11" s="19" t="str">
        <f aca="false">'11'!B11</f>
        <v>Muut tuotot</v>
      </c>
      <c r="C11" s="212"/>
      <c r="D11" s="184"/>
      <c r="E11" s="18" t="n">
        <f aca="false">'11'!E11</f>
        <v>7290</v>
      </c>
      <c r="F11" s="22" t="str">
        <f aca="false">'11'!F11</f>
        <v>Muut vuokrat</v>
      </c>
      <c r="G11" s="150"/>
      <c r="H11" s="184"/>
    </row>
    <row r="12" customFormat="false" ht="12.75" hidden="false" customHeight="true" outlineLevel="0" collapsed="false">
      <c r="A12" s="18" t="n">
        <f aca="false">'11'!A12</f>
        <v>3006</v>
      </c>
      <c r="B12" s="19" t="str">
        <f aca="false">'11'!B12</f>
        <v>Seuramaksut joukkueet (+/-)</v>
      </c>
      <c r="C12" s="212"/>
      <c r="D12" s="184"/>
      <c r="E12" s="18" t="n">
        <f aca="false">'11'!E12</f>
        <v>7800</v>
      </c>
      <c r="F12" s="22" t="str">
        <f aca="false">'11'!F12</f>
        <v>Matkaliput</v>
      </c>
      <c r="G12" s="150"/>
      <c r="H12" s="184"/>
    </row>
    <row r="13" customFormat="false" ht="12.75" hidden="false" customHeight="true" outlineLevel="0" collapsed="false">
      <c r="A13" s="18" t="n">
        <f aca="false">'11'!A13</f>
        <v>7840</v>
      </c>
      <c r="B13" s="19" t="str">
        <f aca="false">'11'!B13</f>
        <v>Turnausomavastuut</v>
      </c>
      <c r="C13" s="212"/>
      <c r="D13" s="184"/>
      <c r="E13" s="185" t="n">
        <f aca="false">'11'!E13</f>
        <v>7810</v>
      </c>
      <c r="F13" s="154" t="str">
        <f aca="false">'11'!F13</f>
        <v>Päivärahat (Seuran kautta!)</v>
      </c>
      <c r="G13" s="150"/>
      <c r="H13" s="184"/>
    </row>
    <row r="14" customFormat="false" ht="12.75" hidden="false" customHeight="true" outlineLevel="0" collapsed="false">
      <c r="A14" s="18" t="n">
        <f aca="false">'11'!A14</f>
        <v>8474</v>
      </c>
      <c r="B14" s="19" t="str">
        <f aca="false">'11'!B14</f>
        <v>Varusteomavastuut</v>
      </c>
      <c r="C14" s="212"/>
      <c r="D14" s="184"/>
      <c r="E14" s="185" t="n">
        <f aca="false">'11'!E14</f>
        <v>7821</v>
      </c>
      <c r="F14" s="154" t="str">
        <f aca="false">'11'!F14</f>
        <v>Kilometrikorvaukset (Seuran kautta!)</v>
      </c>
      <c r="G14" s="150"/>
      <c r="H14" s="184"/>
    </row>
    <row r="15" customFormat="false" ht="12.75" hidden="false" customHeight="true" outlineLevel="0" collapsed="false">
      <c r="A15" s="18" t="n">
        <f aca="false">'11'!A15</f>
        <v>3099</v>
      </c>
      <c r="B15" s="19" t="str">
        <f aca="false">'11'!B15</f>
        <v>Muut tuotot</v>
      </c>
      <c r="C15" s="212"/>
      <c r="D15" s="184"/>
      <c r="E15" s="18" t="n">
        <f aca="false">'11'!E15</f>
        <v>7830</v>
      </c>
      <c r="F15" s="22" t="str">
        <f aca="false">'11'!F15</f>
        <v>Majoitus- ja ruokailut</v>
      </c>
      <c r="G15" s="150"/>
      <c r="H15" s="184"/>
    </row>
    <row r="16" customFormat="false" ht="12.75" hidden="false" customHeight="true" outlineLevel="0" collapsed="false">
      <c r="A16" s="18" t="n">
        <f aca="false">'11'!A16</f>
        <v>9001</v>
      </c>
      <c r="B16" s="19" t="str">
        <f aca="false">'11'!B16</f>
        <v>Jäsenmaksut</v>
      </c>
      <c r="C16" s="212"/>
      <c r="D16" s="184"/>
      <c r="E16" s="18" t="n">
        <f aca="false">'11'!E16</f>
        <v>7890</v>
      </c>
      <c r="F16" s="22" t="str">
        <f aca="false">'11'!F16</f>
        <v>Muut matkakulut</v>
      </c>
      <c r="G16" s="150"/>
      <c r="H16" s="184"/>
    </row>
    <row r="17" customFormat="false" ht="12.75" hidden="false" customHeight="true" outlineLevel="0" collapsed="false">
      <c r="A17" s="18" t="n">
        <f aca="false">'11'!A17</f>
        <v>9020</v>
      </c>
      <c r="B17" s="19" t="str">
        <f aca="false">'11'!B17</f>
        <v>Ilmoitus ja mainostuotot</v>
      </c>
      <c r="C17" s="212"/>
      <c r="D17" s="184"/>
      <c r="E17" s="18" t="n">
        <v>8375</v>
      </c>
      <c r="F17" s="22" t="s">
        <v>12</v>
      </c>
      <c r="G17" s="150"/>
      <c r="H17" s="184"/>
    </row>
    <row r="18" customFormat="false" ht="12.75" hidden="false" customHeight="true" outlineLevel="0" collapsed="false">
      <c r="A18" s="18" t="n">
        <f aca="false">'11'!A18</f>
        <v>9027</v>
      </c>
      <c r="B18" s="19" t="str">
        <f aca="false">'11'!B18</f>
        <v>Puffettimyynti</v>
      </c>
      <c r="C18" s="212"/>
      <c r="D18" s="184"/>
      <c r="E18" s="18" t="n">
        <f aca="false">'11'!E18</f>
        <v>8380</v>
      </c>
      <c r="F18" s="22" t="str">
        <f aca="false">'11'!F18</f>
        <v>Kuljetuspalvelut</v>
      </c>
      <c r="G18" s="150"/>
      <c r="H18" s="184"/>
    </row>
    <row r="19" customFormat="false" ht="12.75" hidden="false" customHeight="true" outlineLevel="0" collapsed="false">
      <c r="A19" s="18" t="n">
        <f aca="false">'11'!A19</f>
        <v>9028</v>
      </c>
      <c r="B19" s="19" t="str">
        <f aca="false">'11'!B19</f>
        <v>Arpatuotot</v>
      </c>
      <c r="C19" s="212"/>
      <c r="D19" s="184"/>
      <c r="E19" s="18" t="n">
        <f aca="false">'11'!E19</f>
        <v>8385</v>
      </c>
      <c r="F19" s="22" t="str">
        <f aca="false">'11'!F19</f>
        <v>Lajipalvelut</v>
      </c>
      <c r="G19" s="150"/>
      <c r="H19" s="184"/>
    </row>
    <row r="20" customFormat="false" ht="12.75" hidden="false" customHeight="true" outlineLevel="0" collapsed="false">
      <c r="A20" s="18" t="n">
        <f aca="false">'11'!A20</f>
        <v>9030</v>
      </c>
      <c r="B20" s="19" t="str">
        <f aca="false">'11'!B20</f>
        <v>Lahjoitukset</v>
      </c>
      <c r="C20" s="212"/>
      <c r="D20" s="184"/>
      <c r="E20" s="18" t="n">
        <f aca="false">'11'!E20</f>
        <v>8390</v>
      </c>
      <c r="F20" s="19" t="str">
        <f aca="false">'11'!F20</f>
        <v>Koulutuspalvelut</v>
      </c>
      <c r="G20" s="150"/>
      <c r="H20" s="184"/>
    </row>
    <row r="21" customFormat="false" ht="12.75" hidden="false" customHeight="true" outlineLevel="0" collapsed="false">
      <c r="A21" s="18" t="n">
        <f aca="false">'11'!A21</f>
        <v>9040</v>
      </c>
      <c r="B21" s="19" t="str">
        <f aca="false">'11'!B21</f>
        <v>Talkootoiminnan tuotot</v>
      </c>
      <c r="C21" s="212"/>
      <c r="D21" s="184"/>
      <c r="E21" s="18" t="n">
        <f aca="false">'11'!E21</f>
        <v>8410</v>
      </c>
      <c r="F21" s="22" t="str">
        <f aca="false">'11'!F21</f>
        <v>Muut ostetut palvelut</v>
      </c>
      <c r="G21" s="150"/>
      <c r="H21" s="184"/>
    </row>
    <row r="22" customFormat="false" ht="12.75" hidden="false" customHeight="true" outlineLevel="0" collapsed="false">
      <c r="A22" s="18" t="n">
        <f aca="false">'11'!A22</f>
        <v>9045</v>
      </c>
      <c r="B22" s="19" t="str">
        <f aca="false">'11'!B22</f>
        <v>Yhteistyösopimukset</v>
      </c>
      <c r="C22" s="212"/>
      <c r="D22" s="184"/>
      <c r="E22" s="18" t="n">
        <f aca="false">'11'!E22</f>
        <v>7970</v>
      </c>
      <c r="F22" s="22" t="str">
        <f aca="false">'11'!F22</f>
        <v>Kulut omasta tarjoilusta</v>
      </c>
      <c r="G22" s="150"/>
      <c r="H22" s="184"/>
    </row>
    <row r="23" customFormat="false" ht="12.75" hidden="false" customHeight="true" outlineLevel="0" collapsed="false">
      <c r="A23" s="18" t="n">
        <f aca="false">'11'!A23</f>
        <v>9046</v>
      </c>
      <c r="B23" s="19" t="str">
        <f aca="false">'11'!B23</f>
        <v>Myynti 0%</v>
      </c>
      <c r="C23" s="212"/>
      <c r="D23" s="184"/>
      <c r="E23" s="18" t="n">
        <f aca="false">'11'!E23</f>
        <v>8452</v>
      </c>
      <c r="F23" s="22" t="str">
        <f aca="false">'11'!F23</f>
        <v>Muut materiaalikulut</v>
      </c>
      <c r="G23" s="150"/>
      <c r="H23" s="184"/>
    </row>
    <row r="24" customFormat="false" ht="12.75" hidden="false" customHeight="true" outlineLevel="0" collapsed="false">
      <c r="A24" s="18" t="n">
        <f aca="false">'11'!A24</f>
        <v>9047</v>
      </c>
      <c r="B24" s="19" t="str">
        <f aca="false">'11'!B24</f>
        <v>Fanituotemyynti</v>
      </c>
      <c r="C24" s="212"/>
      <c r="D24" s="184"/>
      <c r="E24" s="18" t="n">
        <f aca="false">'11'!E24</f>
        <v>8460</v>
      </c>
      <c r="F24" s="22" t="str">
        <f aca="false">'11'!F24</f>
        <v>Sarjamaksut</v>
      </c>
      <c r="G24" s="150"/>
      <c r="H24" s="184"/>
    </row>
    <row r="25" customFormat="false" ht="12.75" hidden="false" customHeight="true" outlineLevel="0" collapsed="false">
      <c r="A25" s="189" t="n">
        <f aca="false">'11'!A25</f>
        <v>8599</v>
      </c>
      <c r="B25" s="213" t="str">
        <f aca="false">'11'!B25</f>
        <v>Sisäiset siirrot  (+)</v>
      </c>
      <c r="C25" s="212"/>
      <c r="D25" s="184"/>
      <c r="E25" s="18" t="n">
        <f aca="false">'11'!E25</f>
        <v>8454</v>
      </c>
      <c r="F25" s="22" t="str">
        <f aca="false">'11'!F25</f>
        <v>Osanottomaksut koulutus</v>
      </c>
      <c r="G25" s="150"/>
      <c r="H25" s="184"/>
    </row>
    <row r="26" customFormat="false" ht="12.75" hidden="false" customHeight="true" outlineLevel="0" collapsed="false">
      <c r="A26" s="18" t="n">
        <f aca="false">'11'!A26</f>
        <v>1800</v>
      </c>
      <c r="B26" s="19" t="str">
        <f aca="false">'11'!B26</f>
        <v>Siirtosaamiset</v>
      </c>
      <c r="C26" s="212"/>
      <c r="D26" s="184"/>
      <c r="E26" s="18" t="n">
        <f aca="false">'11'!E26</f>
        <v>8453</v>
      </c>
      <c r="F26" s="22" t="str">
        <f aca="false">'11'!F26</f>
        <v>Osanottomaksut turnaukset/leirit</v>
      </c>
      <c r="G26" s="150"/>
      <c r="H26" s="184"/>
    </row>
    <row r="27" customFormat="false" ht="12.75" hidden="false" customHeight="true" outlineLevel="0" collapsed="false">
      <c r="A27" s="25"/>
      <c r="B27" s="26" t="s">
        <v>16</v>
      </c>
      <c r="C27" s="27" t="n">
        <f aca="false">SUM(C7:C26)</f>
        <v>0</v>
      </c>
      <c r="D27" s="89"/>
      <c r="E27" s="18" t="n">
        <f aca="false">'11'!E27</f>
        <v>8464</v>
      </c>
      <c r="F27" s="22" t="str">
        <f aca="false">'11'!F27</f>
        <v>Muut osallistumismaksut</v>
      </c>
      <c r="G27" s="150"/>
      <c r="H27" s="184"/>
    </row>
    <row r="28" customFormat="false" ht="12.75" hidden="false" customHeight="true" outlineLevel="0" collapsed="false">
      <c r="B28" s="28"/>
      <c r="C28" s="29"/>
      <c r="D28" s="89"/>
      <c r="E28" s="18" t="n">
        <f aca="false">'11'!E28</f>
        <v>8470</v>
      </c>
      <c r="F28" s="22" t="str">
        <f aca="false">'11'!F28</f>
        <v>Varusteet ja välineet</v>
      </c>
      <c r="G28" s="150"/>
      <c r="H28" s="184"/>
    </row>
    <row r="29" customFormat="false" ht="12.75" hidden="false" customHeight="true" outlineLevel="0" collapsed="false">
      <c r="C29" s="3"/>
      <c r="D29" s="89"/>
      <c r="E29" s="18" t="n">
        <f aca="false">'11'!E29</f>
        <v>8500</v>
      </c>
      <c r="F29" s="22" t="str">
        <f aca="false">'11'!F29</f>
        <v>Kokous- ja neuvottelukulut</v>
      </c>
      <c r="G29" s="150"/>
      <c r="H29" s="184"/>
    </row>
    <row r="30" customFormat="false" ht="12.75" hidden="false" customHeight="true" outlineLevel="0" collapsed="false">
      <c r="B30" s="19" t="s">
        <v>17</v>
      </c>
      <c r="C30" s="212"/>
      <c r="D30" s="188"/>
      <c r="E30" s="18" t="n">
        <f aca="false">'11'!E30</f>
        <v>8501</v>
      </c>
      <c r="F30" s="22" t="str">
        <f aca="false">'11'!F30</f>
        <v>Postikulut</v>
      </c>
      <c r="G30" s="150"/>
      <c r="H30" s="184"/>
    </row>
    <row r="31" customFormat="false" ht="12.75" hidden="false" customHeight="true" outlineLevel="0" collapsed="false">
      <c r="B31" s="19" t="s">
        <v>18</v>
      </c>
      <c r="C31" s="212"/>
      <c r="D31" s="188"/>
      <c r="E31" s="18" t="n">
        <f aca="false">'11'!E31</f>
        <v>8505</v>
      </c>
      <c r="F31" s="22" t="str">
        <f aca="false">'11'!F31</f>
        <v>Kopionti/toimistotarvikkeet</v>
      </c>
      <c r="G31" s="150"/>
      <c r="H31" s="184"/>
    </row>
    <row r="32" customFormat="false" ht="12.75" hidden="false" customHeight="true" outlineLevel="0" collapsed="false">
      <c r="C32" s="3"/>
      <c r="E32" s="18" t="n">
        <f aca="false">'11'!E32</f>
        <v>8512</v>
      </c>
      <c r="F32" s="22" t="str">
        <f aca="false">'11'!F32</f>
        <v>Palkinnot</v>
      </c>
      <c r="G32" s="150"/>
      <c r="H32" s="184"/>
    </row>
    <row r="33" customFormat="false" ht="12.75" hidden="false" customHeight="true" outlineLevel="0" collapsed="false">
      <c r="B33" s="31" t="s">
        <v>19</v>
      </c>
      <c r="C33" s="163" t="n">
        <f aca="false">'01'!C36</f>
        <v>0</v>
      </c>
      <c r="E33" s="18" t="n">
        <f aca="false">'11'!E33</f>
        <v>8528</v>
      </c>
      <c r="F33" s="22" t="str">
        <f aca="false">'11'!F33</f>
        <v>Omien turnausten kulut</v>
      </c>
      <c r="G33" s="150"/>
      <c r="H33" s="184"/>
    </row>
    <row r="34" customFormat="false" ht="12.75" hidden="false" customHeight="true" outlineLevel="0" collapsed="false">
      <c r="B34" s="31" t="s">
        <v>20</v>
      </c>
      <c r="C34" s="33" t="n">
        <f aca="false">C27+C30</f>
        <v>0</v>
      </c>
      <c r="E34" s="18" t="n">
        <f aca="false">'11'!E34</f>
        <v>8515</v>
      </c>
      <c r="F34" s="22" t="str">
        <f aca="false">'11'!F34</f>
        <v>Pankinkulut</v>
      </c>
      <c r="G34" s="150"/>
      <c r="H34" s="184"/>
    </row>
    <row r="35" customFormat="false" ht="12.75" hidden="false" customHeight="true" outlineLevel="0" collapsed="false">
      <c r="B35" s="31" t="s">
        <v>21</v>
      </c>
      <c r="C35" s="33" t="n">
        <f aca="false">G45+C31</f>
        <v>0</v>
      </c>
      <c r="E35" s="18" t="n">
        <f aca="false">'11'!E35</f>
        <v>8522</v>
      </c>
      <c r="F35" s="22" t="str">
        <f aca="false">'11'!F35</f>
        <v>Siirtomaksut/lisenssit yms.</v>
      </c>
      <c r="G35" s="150"/>
      <c r="H35" s="184"/>
    </row>
    <row r="36" customFormat="false" ht="12.75" hidden="false" customHeight="true" outlineLevel="0" collapsed="false">
      <c r="B36" s="31" t="s">
        <v>22</v>
      </c>
      <c r="C36" s="35" t="n">
        <f aca="false">C33+C34-C35</f>
        <v>0</v>
      </c>
      <c r="E36" s="18" t="n">
        <f aca="false">'11'!E36</f>
        <v>8518</v>
      </c>
      <c r="F36" s="22" t="str">
        <f aca="false">'11'!F36</f>
        <v>Ensiapu-, terveydenhoito</v>
      </c>
      <c r="G36" s="150"/>
      <c r="H36" s="184"/>
    </row>
    <row r="37" customFormat="false" ht="12.75" hidden="false" customHeight="true" outlineLevel="0" collapsed="false">
      <c r="B37" s="36"/>
      <c r="E37" s="18" t="n">
        <f aca="false">'11'!E37</f>
        <v>8513</v>
      </c>
      <c r="F37" s="22" t="str">
        <f aca="false">'11'!F37</f>
        <v>Huomionosoitukset</v>
      </c>
      <c r="G37" s="150"/>
      <c r="H37" s="184"/>
    </row>
    <row r="38" customFormat="false" ht="12.75" hidden="false" customHeight="true" outlineLevel="0" collapsed="false">
      <c r="B38" s="164" t="s">
        <v>23</v>
      </c>
      <c r="C38" s="165"/>
      <c r="E38" s="18" t="n">
        <f aca="false">'11'!E38</f>
        <v>8520</v>
      </c>
      <c r="F38" s="22" t="str">
        <f aca="false">'11'!F38</f>
        <v>Virkistys- ja päättäjäiskulut</v>
      </c>
      <c r="G38" s="150"/>
      <c r="H38" s="184"/>
    </row>
    <row r="39" customFormat="false" ht="12.75" hidden="false" customHeight="true" outlineLevel="0" collapsed="false">
      <c r="B39" s="166" t="s">
        <v>212</v>
      </c>
      <c r="C39" s="167"/>
      <c r="E39" s="189" t="n">
        <f aca="false">'11'!E39</f>
        <v>8599</v>
      </c>
      <c r="F39" s="190" t="str">
        <f aca="false">'11'!F39</f>
        <v>Sisäiset siirrot  (-)</v>
      </c>
      <c r="G39" s="150"/>
      <c r="H39" s="184"/>
    </row>
    <row r="40" customFormat="false" ht="12.75" hidden="false" customHeight="true" outlineLevel="0" collapsed="false">
      <c r="B40" s="168"/>
      <c r="C40" s="169"/>
      <c r="E40" s="18" t="n">
        <f aca="false">'11'!E40</f>
        <v>9067</v>
      </c>
      <c r="F40" s="22" t="str">
        <f aca="false">'11'!F40</f>
        <v>Puffettikulut</v>
      </c>
      <c r="G40" s="150"/>
      <c r="H40" s="184"/>
    </row>
    <row r="41" customFormat="false" ht="12.75" hidden="false" customHeight="true" outlineLevel="0" collapsed="false">
      <c r="B41" s="168"/>
      <c r="C41" s="169"/>
      <c r="D41" s="39"/>
      <c r="E41" s="18" t="n">
        <f aca="false">'11'!E41</f>
        <v>9063</v>
      </c>
      <c r="F41" s="22" t="str">
        <f aca="false">'11'!F41</f>
        <v>Arpajaiskulut</v>
      </c>
      <c r="G41" s="150"/>
      <c r="H41" s="184"/>
    </row>
    <row r="42" customFormat="false" ht="12.75" hidden="false" customHeight="true" outlineLevel="0" collapsed="false">
      <c r="B42" s="170" t="str">
        <f aca="false">Perustiedot!$C$5</f>
        <v>Maya Meikäläinen  RAHON NIMI</v>
      </c>
      <c r="C42" s="169"/>
      <c r="E42" s="18" t="n">
        <f aca="false">'11'!E42</f>
        <v>9065</v>
      </c>
      <c r="F42" s="22" t="str">
        <f aca="false">'11'!F42</f>
        <v>Talkootoiminnan kulut</v>
      </c>
      <c r="G42" s="150"/>
      <c r="H42" s="184"/>
    </row>
    <row r="43" customFormat="false" ht="12.75" hidden="false" customHeight="true" outlineLevel="0" collapsed="false">
      <c r="B43" s="171" t="n">
        <f aca="false">Perustiedot!$C$6</f>
        <v>456789012</v>
      </c>
      <c r="C43" s="169"/>
      <c r="D43" s="39"/>
      <c r="E43" s="18" t="n">
        <f aca="false">'11'!E43</f>
        <v>9056</v>
      </c>
      <c r="F43" s="22" t="str">
        <f aca="false">'11'!F43</f>
        <v>Ostot 0%</v>
      </c>
      <c r="G43" s="150"/>
      <c r="H43" s="184"/>
    </row>
    <row r="44" customFormat="false" ht="12.75" hidden="false" customHeight="true" outlineLevel="0" collapsed="false">
      <c r="B44" s="172" t="str">
        <f aca="false">Perustiedot!$C$7</f>
        <v>00.raho@onssi.fi</v>
      </c>
      <c r="C44" s="173"/>
      <c r="E44" s="18" t="n">
        <f aca="false">'11'!E44</f>
        <v>2951</v>
      </c>
      <c r="F44" s="22" t="str">
        <f aca="false">'11'!F44</f>
        <v>Siirtovelat</v>
      </c>
      <c r="G44" s="150"/>
      <c r="H44" s="184"/>
    </row>
    <row r="45" customFormat="false" ht="13.8" hidden="false" customHeight="false" outlineLevel="0" collapsed="false">
      <c r="E45" s="25"/>
      <c r="F45" s="26" t="s">
        <v>16</v>
      </c>
      <c r="G45" s="157" t="n">
        <f aca="false">SUM(G7:G44)</f>
        <v>0</v>
      </c>
    </row>
    <row r="1048576" customFormat="false" ht="12.75" hidden="false" customHeight="true" outlineLevel="0" collapsed="false"/>
  </sheetData>
  <sheetProtection sheet="true" objects="true" scenarios="true" selectLockedCells="true"/>
  <mergeCells count="3">
    <mergeCell ref="A6:B6"/>
    <mergeCell ref="E6:F6"/>
    <mergeCell ref="B40:B41"/>
  </mergeCells>
  <printOptions headings="false" gridLines="false" gridLinesSet="true" horizontalCentered="false" verticalCentered="false"/>
  <pageMargins left="0.236111111111111" right="0.236111111111111" top="0.590277777777778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382</TotalTime>
  <Application>LibreOffice/7.4.1.2$Linux_X86_64 LibreOffice_project/40$Build-2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2015-04-05T08:20:37Z</dcterms:created>
  <dc:creator>Mika Tapaninaho</dc:creator>
  <dc:description/>
  <dc:language>fi-FI</dc:language>
  <cp:lastModifiedBy>Ari Kannasmaa</cp:lastModifiedBy>
  <cp:lastPrinted>2019-10-12T16:09:45Z</cp:lastPrinted>
  <dcterms:modified xsi:type="dcterms:W3CDTF">2022-11-17T10:15:23Z</dcterms:modified>
  <cp:revision>88</cp:revision>
  <dc:subject>Tiliöintilomake</dc:subject>
  <dc:title>Kiekko-Laser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